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/>
  <workbookProtection workbookPassword="DA1D" lockStructure="1"/>
  <bookViews>
    <workbookView xWindow="-12" yWindow="-12" windowWidth="17988" windowHeight="4992"/>
  </bookViews>
  <sheets>
    <sheet name="OHELL" sheetId="1" r:id="rId1"/>
    <sheet name="Rules" sheetId="2" r:id="rId2"/>
  </sheets>
  <definedNames>
    <definedName name="_Regression_Int" localSheetId="0" hidden="1">1</definedName>
    <definedName name="InputArea">OHELL!$E$1:$P$1,OHELL!$E$3:$P$4,OHELL!$E$7:$P$8,OHELL!$E$11:$P$12,OHELL!$E$15:$P$16,OHELL!$E$19:$P$20,OHELL!$E$23:$P$24,OHELL!$E$27:$P$28,OHELL!$E$31:$P$32,OHELL!$E$35:$P$36,OHELL!$E$39:$P$40,OHELL!$E$43:$P$44,OHELL!$E$47:$P$48,OHELL!$E$51:$P$52,OHELL!$E$55:$P$56,OHELL!$E$59:$P$60,OHELL!$E$63:$P$64,OHELL!$E$67:$P$68,OHELL!$E$71:$P$72,OHELL!$E$75:$P$76</definedName>
  </definedNames>
  <calcPr calcId="145621"/>
</workbook>
</file>

<file path=xl/calcChain.xml><?xml version="1.0" encoding="utf-8"?>
<calcChain xmlns="http://schemas.openxmlformats.org/spreadsheetml/2006/main">
  <c r="U2" i="1" l="1"/>
  <c r="R2" i="1" s="1"/>
  <c r="C15" i="1"/>
  <c r="Q15" i="1"/>
  <c r="C19" i="1"/>
  <c r="Q19" i="1"/>
  <c r="C23" i="1"/>
  <c r="Q23" i="1"/>
  <c r="C27" i="1"/>
  <c r="Q27" i="1"/>
  <c r="C31" i="1"/>
  <c r="Q31" i="1"/>
  <c r="C35" i="1"/>
  <c r="Q35" i="1"/>
  <c r="C39" i="1"/>
  <c r="Q39" i="1"/>
  <c r="C43" i="1"/>
  <c r="Q43" i="1"/>
  <c r="C47" i="1"/>
  <c r="Q47" i="1"/>
  <c r="C51" i="1"/>
  <c r="Q51" i="1"/>
  <c r="C55" i="1"/>
  <c r="Q55" i="1"/>
  <c r="C59" i="1"/>
  <c r="C61" i="1" s="1"/>
  <c r="Q59" i="1"/>
  <c r="C63" i="1"/>
  <c r="Q63" i="1"/>
  <c r="C67" i="1"/>
  <c r="Q67" i="1"/>
  <c r="C71" i="1"/>
  <c r="Q71" i="1"/>
  <c r="C75" i="1"/>
  <c r="C77" i="1" s="1"/>
  <c r="Q75" i="1"/>
  <c r="B8" i="1"/>
  <c r="B4" i="1"/>
  <c r="B12" i="1" s="1"/>
  <c r="C3" i="1"/>
  <c r="Q76" i="1"/>
  <c r="T2" i="1"/>
  <c r="Q4" i="1"/>
  <c r="F5" i="1" s="1"/>
  <c r="E5" i="1"/>
  <c r="E9" i="1"/>
  <c r="F9" i="1"/>
  <c r="G9" i="1"/>
  <c r="Q72" i="1"/>
  <c r="Q68" i="1"/>
  <c r="Q64" i="1"/>
  <c r="Q60" i="1"/>
  <c r="Q56" i="1"/>
  <c r="Q52" i="1"/>
  <c r="Q48" i="1"/>
  <c r="Q44" i="1"/>
  <c r="Q40" i="1"/>
  <c r="Q36" i="1"/>
  <c r="Q32" i="1"/>
  <c r="C7" i="1"/>
  <c r="C11" i="1"/>
  <c r="M5" i="1"/>
  <c r="Q8" i="1"/>
  <c r="M9" i="1"/>
  <c r="Q12" i="1"/>
  <c r="Q16" i="1"/>
  <c r="Q20" i="1"/>
  <c r="Q24" i="1"/>
  <c r="Q28" i="1"/>
  <c r="L5" i="1"/>
  <c r="L9" i="1"/>
  <c r="K5" i="1"/>
  <c r="K9" i="1"/>
  <c r="J5" i="1"/>
  <c r="J9" i="1"/>
  <c r="I5" i="1"/>
  <c r="I9" i="1"/>
  <c r="H5" i="1"/>
  <c r="H9" i="1"/>
  <c r="P5" i="1"/>
  <c r="O5" i="1"/>
  <c r="N5" i="1"/>
  <c r="P9" i="1"/>
  <c r="O9" i="1"/>
  <c r="N9" i="1"/>
  <c r="Q11" i="1"/>
  <c r="Q3" i="1"/>
  <c r="Q7" i="1"/>
  <c r="C4" i="1"/>
  <c r="C8" i="1"/>
  <c r="C45" i="1" l="1"/>
  <c r="C29" i="1"/>
  <c r="B13" i="1"/>
  <c r="B9" i="1"/>
  <c r="B41" i="1"/>
  <c r="B5" i="1"/>
  <c r="C69" i="1"/>
  <c r="B53" i="1"/>
  <c r="C37" i="1"/>
  <c r="B21" i="1"/>
  <c r="B57" i="1"/>
  <c r="B73" i="1"/>
  <c r="B25" i="1"/>
  <c r="B65" i="1"/>
  <c r="B49" i="1"/>
  <c r="B33" i="1"/>
  <c r="B17" i="1"/>
  <c r="Q9" i="1"/>
  <c r="C13" i="1"/>
  <c r="C17" i="1"/>
  <c r="C33" i="1"/>
  <c r="B45" i="1"/>
  <c r="C9" i="1"/>
  <c r="C65" i="1"/>
  <c r="C5" i="1"/>
  <c r="C41" i="1"/>
  <c r="B29" i="1"/>
  <c r="C53" i="1"/>
  <c r="C73" i="1"/>
  <c r="B69" i="1"/>
  <c r="C21" i="1"/>
  <c r="B77" i="1"/>
  <c r="R3" i="1"/>
  <c r="R7" i="1" s="1"/>
  <c r="R11" i="1" s="1"/>
  <c r="R15" i="1" s="1"/>
  <c r="R19" i="1" s="1"/>
  <c r="R23" i="1" s="1"/>
  <c r="R27" i="1" s="1"/>
  <c r="R31" i="1" s="1"/>
  <c r="R35" i="1" s="1"/>
  <c r="R39" i="1" s="1"/>
  <c r="R43" i="1" s="1"/>
  <c r="R47" i="1" s="1"/>
  <c r="R51" i="1" s="1"/>
  <c r="R55" i="1" s="1"/>
  <c r="R59" i="1" s="1"/>
  <c r="R63" i="1" s="1"/>
  <c r="R67" i="1" s="1"/>
  <c r="R71" i="1" s="1"/>
  <c r="R75" i="1" s="1"/>
  <c r="B16" i="1"/>
  <c r="G13" i="1"/>
  <c r="N13" i="1"/>
  <c r="D11" i="1"/>
  <c r="L13" i="1"/>
  <c r="P13" i="1"/>
  <c r="O13" i="1"/>
  <c r="E13" i="1"/>
  <c r="H13" i="1"/>
  <c r="D12" i="1"/>
  <c r="K13" i="1"/>
  <c r="D13" i="1"/>
  <c r="M13" i="1"/>
  <c r="I13" i="1"/>
  <c r="C12" i="1"/>
  <c r="J13" i="1"/>
  <c r="F13" i="1"/>
  <c r="B61" i="1"/>
  <c r="C49" i="1"/>
  <c r="B37" i="1"/>
  <c r="C25" i="1"/>
  <c r="C57" i="1"/>
  <c r="G5" i="1"/>
  <c r="Q5" i="1" s="1"/>
  <c r="B3" i="1" l="1"/>
  <c r="F17" i="1"/>
  <c r="B20" i="1"/>
  <c r="D17" i="1"/>
  <c r="G17" i="1"/>
  <c r="P17" i="1"/>
  <c r="O17" i="1"/>
  <c r="D16" i="1"/>
  <c r="K17" i="1"/>
  <c r="E17" i="1"/>
  <c r="H17" i="1"/>
  <c r="N17" i="1"/>
  <c r="D15" i="1"/>
  <c r="I17" i="1"/>
  <c r="M17" i="1"/>
  <c r="J17" i="1"/>
  <c r="C16" i="1"/>
  <c r="L17" i="1"/>
  <c r="B7" i="1"/>
  <c r="B11" i="1"/>
  <c r="Q13" i="1"/>
  <c r="B15" i="1"/>
  <c r="Q17" i="1" l="1"/>
  <c r="F21" i="1"/>
  <c r="L21" i="1"/>
  <c r="D19" i="1"/>
  <c r="J21" i="1"/>
  <c r="D21" i="1"/>
  <c r="K21" i="1"/>
  <c r="B24" i="1"/>
  <c r="M21" i="1"/>
  <c r="D20" i="1"/>
  <c r="G21" i="1"/>
  <c r="P21" i="1"/>
  <c r="I21" i="1"/>
  <c r="H21" i="1"/>
  <c r="O21" i="1"/>
  <c r="C20" i="1"/>
  <c r="N21" i="1"/>
  <c r="E21" i="1"/>
  <c r="B19" i="1"/>
  <c r="F25" i="1" l="1"/>
  <c r="K25" i="1"/>
  <c r="P25" i="1"/>
  <c r="M25" i="1"/>
  <c r="L25" i="1"/>
  <c r="O25" i="1"/>
  <c r="J25" i="1"/>
  <c r="B28" i="1"/>
  <c r="N25" i="1"/>
  <c r="C24" i="1"/>
  <c r="G25" i="1"/>
  <c r="D25" i="1"/>
  <c r="D24" i="1"/>
  <c r="H25" i="1"/>
  <c r="D23" i="1"/>
  <c r="I25" i="1"/>
  <c r="E25" i="1"/>
  <c r="B23" i="1"/>
  <c r="Q21" i="1"/>
  <c r="Q25" i="1" l="1"/>
  <c r="E29" i="1"/>
  <c r="J29" i="1"/>
  <c r="D28" i="1"/>
  <c r="C28" i="1"/>
  <c r="D29" i="1"/>
  <c r="F29" i="1"/>
  <c r="K29" i="1"/>
  <c r="D27" i="1"/>
  <c r="L29" i="1"/>
  <c r="N29" i="1"/>
  <c r="H29" i="1"/>
  <c r="P29" i="1"/>
  <c r="B32" i="1"/>
  <c r="M29" i="1"/>
  <c r="O29" i="1"/>
  <c r="I29" i="1"/>
  <c r="G29" i="1"/>
  <c r="B27" i="1"/>
  <c r="Q29" i="1" l="1"/>
  <c r="E33" i="1"/>
  <c r="I33" i="1"/>
  <c r="P33" i="1"/>
  <c r="J33" i="1"/>
  <c r="D33" i="1"/>
  <c r="H33" i="1"/>
  <c r="F33" i="1"/>
  <c r="K33" i="1"/>
  <c r="D32" i="1"/>
  <c r="L33" i="1"/>
  <c r="C32" i="1"/>
  <c r="M33" i="1"/>
  <c r="D31" i="1"/>
  <c r="N33" i="1"/>
  <c r="O33" i="1"/>
  <c r="B36" i="1"/>
  <c r="G33" i="1"/>
  <c r="B31" i="1"/>
  <c r="G37" i="1" l="1"/>
  <c r="E37" i="1"/>
  <c r="H37" i="1"/>
  <c r="P37" i="1"/>
  <c r="N37" i="1"/>
  <c r="I37" i="1"/>
  <c r="J37" i="1"/>
  <c r="D37" i="1"/>
  <c r="D35" i="1"/>
  <c r="O37" i="1"/>
  <c r="F37" i="1"/>
  <c r="K37" i="1"/>
  <c r="D36" i="1"/>
  <c r="L37" i="1"/>
  <c r="C36" i="1"/>
  <c r="M37" i="1"/>
  <c r="B40" i="1"/>
  <c r="B35" i="1"/>
  <c r="Q33" i="1"/>
  <c r="B44" i="1" l="1"/>
  <c r="G41" i="1"/>
  <c r="O41" i="1"/>
  <c r="E41" i="1"/>
  <c r="H41" i="1"/>
  <c r="P41" i="1"/>
  <c r="N41" i="1"/>
  <c r="I41" i="1"/>
  <c r="C40" i="1"/>
  <c r="M41" i="1"/>
  <c r="J41" i="1"/>
  <c r="D41" i="1"/>
  <c r="K41" i="1"/>
  <c r="D40" i="1"/>
  <c r="L41" i="1"/>
  <c r="D39" i="1"/>
  <c r="F41" i="1"/>
  <c r="B39" i="1"/>
  <c r="Q37" i="1"/>
  <c r="Q41" i="1" l="1"/>
  <c r="B48" i="1"/>
  <c r="G45" i="1"/>
  <c r="N45" i="1"/>
  <c r="D43" i="1"/>
  <c r="O45" i="1"/>
  <c r="C44" i="1"/>
  <c r="E45" i="1"/>
  <c r="H45" i="1"/>
  <c r="P45" i="1"/>
  <c r="D44" i="1"/>
  <c r="M45" i="1"/>
  <c r="I45" i="1"/>
  <c r="J45" i="1"/>
  <c r="D45" i="1"/>
  <c r="K45" i="1"/>
  <c r="L45" i="1"/>
  <c r="F45" i="1"/>
  <c r="B43" i="1"/>
  <c r="Q45" i="1" l="1"/>
  <c r="F49" i="1"/>
  <c r="B52" i="1"/>
  <c r="M49" i="1"/>
  <c r="D47" i="1"/>
  <c r="L49" i="1"/>
  <c r="G49" i="1"/>
  <c r="N49" i="1"/>
  <c r="C48" i="1"/>
  <c r="O49" i="1"/>
  <c r="J49" i="1"/>
  <c r="D48" i="1"/>
  <c r="E49" i="1"/>
  <c r="H49" i="1"/>
  <c r="P49" i="1"/>
  <c r="D49" i="1"/>
  <c r="K49" i="1"/>
  <c r="I49" i="1"/>
  <c r="B47" i="1"/>
  <c r="Q49" i="1" l="1"/>
  <c r="F53" i="1"/>
  <c r="L53" i="1"/>
  <c r="C52" i="1"/>
  <c r="J53" i="1"/>
  <c r="B56" i="1"/>
  <c r="M53" i="1"/>
  <c r="D51" i="1"/>
  <c r="K53" i="1"/>
  <c r="G53" i="1"/>
  <c r="N53" i="1"/>
  <c r="D53" i="1"/>
  <c r="D52" i="1"/>
  <c r="O53" i="1"/>
  <c r="E53" i="1"/>
  <c r="H53" i="1"/>
  <c r="P53" i="1"/>
  <c r="I53" i="1"/>
  <c r="B51" i="1"/>
  <c r="Q53" i="1" l="1"/>
  <c r="F57" i="1"/>
  <c r="K57" i="1"/>
  <c r="D56" i="1"/>
  <c r="D57" i="1"/>
  <c r="L57" i="1"/>
  <c r="C56" i="1"/>
  <c r="B60" i="1"/>
  <c r="M57" i="1"/>
  <c r="D55" i="1"/>
  <c r="I57" i="1"/>
  <c r="J57" i="1"/>
  <c r="G57" i="1"/>
  <c r="N57" i="1"/>
  <c r="O57" i="1"/>
  <c r="E57" i="1"/>
  <c r="H57" i="1"/>
  <c r="P57" i="1"/>
  <c r="B55" i="1"/>
  <c r="Q57" i="1" l="1"/>
  <c r="E61" i="1"/>
  <c r="I61" i="1"/>
  <c r="K61" i="1"/>
  <c r="D60" i="1"/>
  <c r="J61" i="1"/>
  <c r="F61" i="1"/>
  <c r="L61" i="1"/>
  <c r="C60" i="1"/>
  <c r="D61" i="1"/>
  <c r="M61" i="1"/>
  <c r="D59" i="1"/>
  <c r="B64" i="1"/>
  <c r="N61" i="1"/>
  <c r="G61" i="1"/>
  <c r="O61" i="1"/>
  <c r="H61" i="1"/>
  <c r="P61" i="1"/>
  <c r="B59" i="1"/>
  <c r="H65" i="1" l="1"/>
  <c r="P65" i="1"/>
  <c r="E65" i="1"/>
  <c r="I65" i="1"/>
  <c r="J65" i="1"/>
  <c r="D65" i="1"/>
  <c r="K65" i="1"/>
  <c r="D64" i="1"/>
  <c r="F65" i="1"/>
  <c r="L65" i="1"/>
  <c r="C64" i="1"/>
  <c r="M65" i="1"/>
  <c r="D63" i="1"/>
  <c r="B68" i="1"/>
  <c r="N65" i="1"/>
  <c r="G65" i="1"/>
  <c r="O65" i="1"/>
  <c r="B63" i="1"/>
  <c r="Q61" i="1"/>
  <c r="Q65" i="1" l="1"/>
  <c r="G69" i="1"/>
  <c r="O69" i="1"/>
  <c r="H69" i="1"/>
  <c r="P69" i="1"/>
  <c r="E69" i="1"/>
  <c r="I69" i="1"/>
  <c r="J69" i="1"/>
  <c r="D69" i="1"/>
  <c r="K69" i="1"/>
  <c r="D68" i="1"/>
  <c r="F69" i="1"/>
  <c r="L69" i="1"/>
  <c r="C68" i="1"/>
  <c r="M69" i="1"/>
  <c r="D67" i="1"/>
  <c r="B72" i="1"/>
  <c r="N69" i="1"/>
  <c r="B67" i="1"/>
  <c r="Q69" i="1" l="1"/>
  <c r="B76" i="1"/>
  <c r="N73" i="1"/>
  <c r="G73" i="1"/>
  <c r="O73" i="1"/>
  <c r="H73" i="1"/>
  <c r="P73" i="1"/>
  <c r="E73" i="1"/>
  <c r="I73" i="1"/>
  <c r="J73" i="1"/>
  <c r="D73" i="1"/>
  <c r="K73" i="1"/>
  <c r="D72" i="1"/>
  <c r="F73" i="1"/>
  <c r="L73" i="1"/>
  <c r="C72" i="1"/>
  <c r="M73" i="1"/>
  <c r="D71" i="1"/>
  <c r="B71" i="1"/>
  <c r="Q73" i="1" l="1"/>
  <c r="M77" i="1"/>
  <c r="D75" i="1"/>
  <c r="N77" i="1"/>
  <c r="G77" i="1"/>
  <c r="O77" i="1"/>
  <c r="H77" i="1"/>
  <c r="P77" i="1"/>
  <c r="E77" i="1"/>
  <c r="I77" i="1"/>
  <c r="J77" i="1"/>
  <c r="D77" i="1"/>
  <c r="K77" i="1"/>
  <c r="D76" i="1"/>
  <c r="F77" i="1"/>
  <c r="L77" i="1"/>
  <c r="C76" i="1"/>
  <c r="B75" i="1"/>
  <c r="Q77" i="1" l="1"/>
</calcChain>
</file>

<file path=xl/sharedStrings.xml><?xml version="1.0" encoding="utf-8"?>
<sst xmlns="http://schemas.openxmlformats.org/spreadsheetml/2006/main" count="428" uniqueCount="75">
  <si>
    <t>-</t>
  </si>
  <si>
    <t>Bid</t>
  </si>
  <si>
    <t>Made</t>
  </si>
  <si>
    <t>Score</t>
  </si>
  <si>
    <t>Every player draws for deal. The first highest card deals. Subsequently, the deal passes to the left.</t>
  </si>
  <si>
    <t>On the first hand, deal seven cards to each player. On the next hand, deal six cards, then five, etc.</t>
  </si>
  <si>
    <t>The highest score at the end of the game is the winner.</t>
  </si>
  <si>
    <t>On the seventh hand, deal one card to each player. Then work back up to seven cards for</t>
  </si>
  <si>
    <t>When the cards have been dealt, turn up the top card and the suit of that card is trump for the</t>
  </si>
  <si>
    <t>Following the hand, each player in turn states the number of tricks taken. The scorekeeper records</t>
  </si>
  <si>
    <t>the number of tricks and awards points to each player as follows:</t>
  </si>
  <si>
    <t>For more than 7 players, use two decks of cards. In case cards of equal rank and suit are played</t>
  </si>
  <si>
    <t>on a trick, the first played is the highest.</t>
  </si>
  <si>
    <t>subsequent hands. The game is 13 hands. The left column of the score sheet shows the number of</t>
  </si>
  <si>
    <t xml:space="preserve"> </t>
  </si>
  <si>
    <t>Dealer</t>
  </si>
  <si>
    <t xml:space="preserve">cards for each hand. </t>
  </si>
  <si>
    <t>dealer, each player must in turn declare the number of tricks they intend to take. The dealer is the</t>
  </si>
  <si>
    <t>last to bid and is responsible for making the total of all bids be not equal to the total number of</t>
  </si>
  <si>
    <t>cards in the hand. For example, in a deal of five cards with four players, if the bids are 2, 0, and 1</t>
  </si>
  <si>
    <t>(for a total of three), the dealer may NOT bid 2. With this variation, the dealer leads for the first</t>
  </si>
  <si>
    <t>trick.</t>
  </si>
  <si>
    <t>three, all players simultaneously declare their bids. With this alternative, following the bidding, the</t>
  </si>
  <si>
    <t xml:space="preserve">player to the left of the dealer leads any card. </t>
  </si>
  <si>
    <t>Players must follow suit if possible, otherwise they may slough or trump. The highest card of the</t>
  </si>
  <si>
    <t>suit led or the highest trump wins the trick. The winner of the trick leads for the next trick. Aces are</t>
  </si>
  <si>
    <t>high.</t>
  </si>
  <si>
    <r>
      <t xml:space="preserve">For </t>
    </r>
    <r>
      <rPr>
        <b/>
        <sz val="10"/>
        <rFont val="Arial"/>
        <family val="2"/>
      </rPr>
      <t>bidding alternative 1</t>
    </r>
    <r>
      <rPr>
        <sz val="10"/>
        <rFont val="Arial"/>
        <family val="2"/>
      </rPr>
      <t>, set the option to "Dealer." Then, starting with the player to the left of the</t>
    </r>
  </si>
  <si>
    <r>
      <t xml:space="preserve">For </t>
    </r>
    <r>
      <rPr>
        <b/>
        <sz val="10"/>
        <rFont val="Arial"/>
        <family val="2"/>
      </rPr>
      <t>bidding alternative 2</t>
    </r>
    <r>
      <rPr>
        <sz val="10"/>
        <rFont val="Arial"/>
        <family val="2"/>
      </rPr>
      <t>, set the option to "Everyone" rather than "Dealer." Then on the count of</t>
    </r>
  </si>
  <si>
    <t>info@naturalhighs.net</t>
  </si>
  <si>
    <t>http://www.naturalhighs.net/Fun/ohhell.htm</t>
  </si>
  <si>
    <r>
      <t>Alternatively</t>
    </r>
    <r>
      <rPr>
        <sz val="10"/>
        <rFont val="Arial"/>
        <family val="2"/>
      </rPr>
      <t xml:space="preserve"> start at 8, 9 or 10 cards and work down to one and back up.</t>
    </r>
  </si>
  <si>
    <t>hand. Players then bid and the scorekeeper records the bids.</t>
  </si>
  <si>
    <t>the player's bid, the player receives points equal to the bid plus a bonus of 10 points.</t>
  </si>
  <si>
    <r>
      <t xml:space="preserve">For </t>
    </r>
    <r>
      <rPr>
        <b/>
        <sz val="10"/>
        <rFont val="Arial"/>
        <family val="2"/>
      </rPr>
      <t>scoring alternative 1</t>
    </r>
    <r>
      <rPr>
        <sz val="10"/>
        <rFont val="Arial"/>
        <family val="2"/>
      </rPr>
      <t>, set the option to "Regular." Then, if the number of tricks taken is equal to</t>
    </r>
  </si>
  <si>
    <t>the player's bid, the player receives points equal to the square of the bid plus a bonus of 10 points.</t>
  </si>
  <si>
    <r>
      <t xml:space="preserve">For </t>
    </r>
    <r>
      <rPr>
        <b/>
        <sz val="10"/>
        <rFont val="Arial"/>
        <family val="2"/>
      </rPr>
      <t>scoring alternative 2</t>
    </r>
    <r>
      <rPr>
        <sz val="10"/>
        <rFont val="Arial"/>
        <family val="2"/>
      </rPr>
      <t>, set the option to "Squared." Then, if the number of tricks taken is equal to</t>
    </r>
  </si>
  <si>
    <t>For both alternatives, if the number of tricks taken is not equal to the bid, the player's score is</t>
  </si>
  <si>
    <t>reduced by the difference. For example, a player bidding 3 and taking 1 receives negative 2 points,</t>
  </si>
  <si>
    <t>as does a player bidding 1 and taking 3.</t>
  </si>
  <si>
    <r>
      <t xml:space="preserve">The name of this card game is </t>
    </r>
    <r>
      <rPr>
        <b/>
        <sz val="10"/>
        <rFont val="Arial"/>
        <family val="2"/>
      </rPr>
      <t>"Oh Hell!"</t>
    </r>
    <r>
      <rPr>
        <sz val="10"/>
        <rFont val="Arial"/>
        <family val="2"/>
      </rPr>
      <t xml:space="preserve">  It is best with 4 or more players.</t>
    </r>
  </si>
  <si>
    <t>Regular</t>
  </si>
  <si>
    <t>OK</t>
  </si>
  <si>
    <t>Tricks</t>
  </si>
  <si>
    <t>Bids are OK</t>
  </si>
  <si>
    <t>Tricks are OK</t>
  </si>
  <si>
    <t>Player is trailing</t>
  </si>
  <si>
    <t>Player is leading</t>
  </si>
  <si>
    <t>Player is not leading or trailing</t>
  </si>
  <si>
    <t>xx</t>
  </si>
  <si>
    <t>Choose bidding method, Dealer or Everyone</t>
  </si>
  <si>
    <t>Choose scoring method, Regular or Squared</t>
  </si>
  <si>
    <t>Roger</t>
  </si>
  <si>
    <t>Enter player names</t>
  </si>
  <si>
    <t>Enter number of tricks bid</t>
  </si>
  <si>
    <t>*</t>
  </si>
  <si>
    <t>Bid*</t>
  </si>
  <si>
    <t>Made*</t>
  </si>
  <si>
    <t>Totals for hand</t>
  </si>
  <si>
    <t>Key to colors</t>
  </si>
  <si>
    <t>Error: Bid must be between 0 and total number of cards in the hand</t>
  </si>
  <si>
    <t>Error: Dealer must change bid</t>
  </si>
  <si>
    <t>Error: Total tricks must equal cards dealt</t>
  </si>
  <si>
    <t>Enter number of tricks made (blue means bid made)</t>
  </si>
  <si>
    <t>You may enter data in these cells. All others are protected.</t>
  </si>
  <si>
    <t>Enter first dealer's name</t>
  </si>
  <si>
    <t>Dealer for this hand</t>
  </si>
  <si>
    <t>Enter number of tricks made (red means bid not made)</t>
  </si>
  <si>
    <t>&lt;--1. Enter player names</t>
  </si>
  <si>
    <t>&lt;--3. Enter number of cards to start</t>
  </si>
  <si>
    <t>&lt;--2. Enter name of first dealer</t>
  </si>
  <si>
    <t>Sid</t>
  </si>
  <si>
    <t>Art</t>
  </si>
  <si>
    <t>© 2015, Ruth's Waterfalls</t>
  </si>
  <si>
    <t>Roger Hopkins, February, 2005, Revised September,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</si>
</sst>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&quot; Cards&quot;"/>
    <numFmt numFmtId="165" formatCode="#"/>
  </numFmts>
  <fonts count="17" x14ac:knownFonts="1">
    <font>
      <sz val="10"/>
      <name val="Courier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/>
      <sz val="10"/>
      <color indexed="12"/>
      <name val="Courier"/>
    </font>
    <font>
      <u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2"/>
      <name val="Arial"/>
      <family val="2"/>
    </font>
    <font>
      <b/>
      <i/>
      <sz val="9"/>
      <color indexed="9"/>
      <name val="Arial"/>
      <family val="2"/>
    </font>
    <font>
      <b/>
      <sz val="10"/>
      <color indexed="13"/>
      <name val="Arial"/>
      <family val="2"/>
    </font>
    <font>
      <sz val="10"/>
      <color indexed="9"/>
      <name val="Courier"/>
    </font>
    <font>
      <b/>
      <sz val="11"/>
      <name val="Arial"/>
      <family val="2"/>
    </font>
    <font>
      <sz val="10"/>
      <color rgb="FF000000"/>
      <name val="Courier"/>
      <family val="3"/>
    </font>
  </fonts>
  <fills count="1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7">
    <xf numFmtId="0" fontId="0" fillId="0" borderId="0"/>
    <xf numFmtId="0" fontId="2" fillId="2" borderId="1">
      <protection locked="0"/>
    </xf>
    <xf numFmtId="164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4" fillId="3" borderId="1">
      <protection locked="0"/>
    </xf>
    <xf numFmtId="0" fontId="11" fillId="4" borderId="1">
      <alignment horizontal="right"/>
      <protection locked="0"/>
    </xf>
    <xf numFmtId="1" fontId="1" fillId="5" borderId="1">
      <protection hidden="1"/>
    </xf>
  </cellStyleXfs>
  <cellXfs count="56">
    <xf numFmtId="0" fontId="0" fillId="0" borderId="0" xfId="0"/>
    <xf numFmtId="0" fontId="1" fillId="0" borderId="0" xfId="0" applyFont="1"/>
    <xf numFmtId="0" fontId="1" fillId="0" borderId="0" xfId="0" applyFont="1" applyAlignment="1" applyProtection="1">
      <alignment horizontal="fill"/>
    </xf>
    <xf numFmtId="0" fontId="1" fillId="0" borderId="0" xfId="0" applyFont="1" applyProtection="1"/>
    <xf numFmtId="0" fontId="1" fillId="0" borderId="0" xfId="0" applyFont="1" applyAlignment="1">
      <alignment horizontal="right"/>
    </xf>
    <xf numFmtId="0" fontId="4" fillId="3" borderId="1" xfId="4">
      <protection locked="0"/>
    </xf>
    <xf numFmtId="164" fontId="1" fillId="0" borderId="0" xfId="2" applyFont="1" applyAlignment="1">
      <alignment horizontal="right"/>
    </xf>
    <xf numFmtId="0" fontId="6" fillId="0" borderId="0" xfId="0" applyFont="1" applyAlignment="1">
      <alignment horizontal="right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9" fillId="0" borderId="0" xfId="3" applyFont="1" applyAlignment="1" applyProtection="1">
      <alignment horizontal="fill"/>
    </xf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0" fontId="1" fillId="0" borderId="9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7" fillId="0" borderId="9" xfId="0" applyFont="1" applyBorder="1" applyAlignment="1">
      <alignment horizontal="left" indent="1"/>
    </xf>
    <xf numFmtId="0" fontId="1" fillId="0" borderId="9" xfId="0" applyFont="1" applyBorder="1" applyAlignment="1" applyProtection="1">
      <alignment horizontal="left" indent="1"/>
    </xf>
    <xf numFmtId="0" fontId="4" fillId="3" borderId="1" xfId="4" applyFont="1">
      <protection locked="0"/>
    </xf>
    <xf numFmtId="1" fontId="1" fillId="7" borderId="1" xfId="6" applyFill="1">
      <protection hidden="1"/>
    </xf>
    <xf numFmtId="164" fontId="1" fillId="0" borderId="0" xfId="2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fill"/>
      <protection hidden="1"/>
    </xf>
    <xf numFmtId="0" fontId="1" fillId="2" borderId="1" xfId="1" applyFont="1" applyAlignment="1">
      <alignment horizontal="right"/>
      <protection locked="0"/>
    </xf>
    <xf numFmtId="1" fontId="7" fillId="5" borderId="1" xfId="6" applyFont="1">
      <protection hidden="1"/>
    </xf>
    <xf numFmtId="1" fontId="7" fillId="7" borderId="1" xfId="6" applyFont="1" applyFill="1">
      <protection hidden="1"/>
    </xf>
    <xf numFmtId="0" fontId="7" fillId="0" borderId="0" xfId="0" applyFont="1" applyAlignment="1" applyProtection="1">
      <alignment horizontal="center"/>
      <protection hidden="1"/>
    </xf>
    <xf numFmtId="0" fontId="5" fillId="6" borderId="1" xfId="0" applyFont="1" applyFill="1" applyBorder="1" applyAlignment="1" applyProtection="1">
      <alignment horizontal="center" vertical="center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9" borderId="1" xfId="0" applyFont="1" applyFill="1" applyBorder="1" applyAlignment="1" applyProtection="1">
      <alignment horizontal="center"/>
      <protection hidden="1"/>
    </xf>
    <xf numFmtId="0" fontId="1" fillId="2" borderId="1" xfId="1" applyFont="1" applyAlignment="1" applyProtection="1">
      <alignment horizontal="right"/>
      <protection hidden="1"/>
    </xf>
    <xf numFmtId="0" fontId="4" fillId="3" borderId="1" xfId="4" applyFont="1" applyAlignment="1" applyProtection="1">
      <alignment horizontal="right"/>
      <protection hidden="1"/>
    </xf>
    <xf numFmtId="0" fontId="10" fillId="3" borderId="1" xfId="4" applyFont="1" applyAlignment="1" applyProtection="1">
      <alignment horizontal="right"/>
      <protection hidden="1"/>
    </xf>
    <xf numFmtId="0" fontId="1" fillId="10" borderId="1" xfId="0" applyFont="1" applyFill="1" applyBorder="1" applyAlignment="1" applyProtection="1">
      <alignment horizontal="right"/>
      <protection hidden="1"/>
    </xf>
    <xf numFmtId="0" fontId="1" fillId="11" borderId="1" xfId="0" applyFont="1" applyFill="1" applyBorder="1" applyAlignment="1" applyProtection="1">
      <alignment horizontal="right"/>
      <protection hidden="1"/>
    </xf>
    <xf numFmtId="0" fontId="1" fillId="5" borderId="1" xfId="0" applyFont="1" applyFill="1" applyBorder="1" applyAlignment="1" applyProtection="1">
      <alignment horizontal="right"/>
      <protection hidden="1"/>
    </xf>
    <xf numFmtId="1" fontId="1" fillId="7" borderId="1" xfId="6" applyFont="1" applyFill="1" applyAlignment="1" applyProtection="1">
      <alignment horizontal="right"/>
      <protection hidden="1"/>
    </xf>
    <xf numFmtId="165" fontId="1" fillId="0" borderId="0" xfId="0" applyNumberFormat="1" applyFont="1" applyAlignment="1">
      <alignment horizontal="center"/>
    </xf>
    <xf numFmtId="0" fontId="11" fillId="4" borderId="1" xfId="5" applyFont="1" applyAlignment="1">
      <alignment horizontal="center" vertical="center"/>
      <protection locked="0"/>
    </xf>
    <xf numFmtId="0" fontId="12" fillId="12" borderId="10" xfId="0" applyFont="1" applyFill="1" applyBorder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0" fontId="6" fillId="0" borderId="0" xfId="0" applyFont="1"/>
    <xf numFmtId="0" fontId="14" fillId="0" borderId="0" xfId="0" applyFont="1"/>
    <xf numFmtId="1" fontId="15" fillId="13" borderId="11" xfId="2" applyNumberFormat="1" applyFont="1" applyFill="1" applyBorder="1" applyAlignment="1" applyProtection="1">
      <alignment horizontal="center"/>
      <protection locked="0"/>
    </xf>
    <xf numFmtId="0" fontId="13" fillId="8" borderId="0" xfId="0" applyFont="1" applyFill="1" applyAlignment="1" applyProtection="1">
      <alignment horizontal="center" vertical="center"/>
      <protection locked="0"/>
    </xf>
    <xf numFmtId="0" fontId="2" fillId="2" borderId="1" xfId="1">
      <protection locked="0"/>
    </xf>
    <xf numFmtId="0" fontId="11" fillId="4" borderId="1" xfId="5" applyAlignment="1">
      <alignment horizontal="center"/>
      <protection locked="0"/>
    </xf>
    <xf numFmtId="0" fontId="9" fillId="0" borderId="9" xfId="3" applyFont="1" applyBorder="1" applyAlignment="1" applyProtection="1">
      <alignment horizontal="left" indent="1"/>
    </xf>
    <xf numFmtId="0" fontId="9" fillId="0" borderId="0" xfId="3" applyFont="1" applyBorder="1" applyAlignment="1" applyProtection="1">
      <alignment horizontal="left" indent="1"/>
    </xf>
  </cellXfs>
  <cellStyles count="7">
    <cellStyle name="bid" xfId="1"/>
    <cellStyle name="cards" xfId="2"/>
    <cellStyle name="Hyperlink" xfId="3" builtinId="8"/>
    <cellStyle name="Made" xfId="4"/>
    <cellStyle name="Names" xfId="5"/>
    <cellStyle name="Normal" xfId="0" builtinId="0"/>
    <cellStyle name="Score" xfId="6"/>
  </cellStyles>
  <dxfs count="15">
    <dxf>
      <font>
        <b/>
        <i val="0"/>
        <strike val="0"/>
        <condense val="0"/>
        <extend val="0"/>
        <color indexed="9"/>
      </font>
      <fill>
        <patternFill patternType="darkGrid"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5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ill>
        <patternFill>
          <bgColor indexed="10"/>
        </patternFill>
      </fill>
    </dxf>
    <dxf>
      <fill>
        <patternFill>
          <bgColor indexed="9"/>
        </patternFill>
      </fill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font>
        <b/>
        <i val="0"/>
        <strike val="0"/>
        <condense val="0"/>
        <extend val="0"/>
        <color indexed="9"/>
      </font>
      <fill>
        <patternFill patternType="darkGrid">
          <bgColor indexed="10"/>
        </patternFill>
      </fill>
    </dxf>
    <dxf>
      <font>
        <b/>
        <i val="0"/>
        <strike val="0"/>
        <condense val="0"/>
        <extend val="0"/>
        <color indexed="9"/>
      </font>
      <fill>
        <patternFill patternType="darkGrid">
          <bgColor indexed="10"/>
        </patternFill>
      </fill>
    </dxf>
    <dxf>
      <fill>
        <patternFill>
          <bgColor indexed="51"/>
        </patternFill>
      </fill>
      <border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ill>
        <patternFill>
          <bgColor indexed="11"/>
        </patternFill>
      </fill>
      <border>
        <left style="thin">
          <color indexed="55"/>
        </left>
        <right style="thin">
          <color indexed="55"/>
        </right>
        <top style="thin">
          <color indexed="55"/>
        </top>
        <bottom style="thin">
          <color indexed="55"/>
        </bottom>
      </border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60960</xdr:colOff>
          <xdr:row>0</xdr:row>
          <xdr:rowOff>30480</xdr:rowOff>
        </xdr:from>
        <xdr:to>
          <xdr:col>1</xdr:col>
          <xdr:colOff>502920</xdr:colOff>
          <xdr:row>0</xdr:row>
          <xdr:rowOff>289560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ourier"/>
                </a:rPr>
                <a:t>Clear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turalhighs.net/Fun/ohhell.htm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aturalhighs.net/Fun/ohhell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E3" transitionEvaluation="1" codeName="Sheet1"/>
  <dimension ref="B1:Y84"/>
  <sheetViews>
    <sheetView tabSelected="1" workbookViewId="0">
      <pane xSplit="4" ySplit="2" topLeftCell="E3" activePane="bottomRight" state="frozen"/>
      <selection pane="topRight" activeCell="C1" sqref="C1"/>
      <selection pane="bottomLeft" activeCell="A3" sqref="A3"/>
      <selection pane="bottomRight" activeCell="E1" sqref="E1"/>
    </sheetView>
  </sheetViews>
  <sheetFormatPr defaultColWidth="7.77734375" defaultRowHeight="13.2" x14ac:dyDescent="0.25"/>
  <cols>
    <col min="1" max="1" width="0.6640625" style="1" customWidth="1"/>
    <col min="2" max="2" width="8.77734375" style="1" customWidth="1"/>
    <col min="3" max="3" width="8" style="1" customWidth="1"/>
    <col min="4" max="4" width="8.77734375" style="1" customWidth="1"/>
    <col min="5" max="17" width="7.77734375" style="1"/>
    <col min="18" max="18" width="8.109375" bestFit="1" customWidth="1"/>
    <col min="19" max="19" width="7.77734375" style="1"/>
    <col min="20" max="20" width="8.44140625" style="1" bestFit="1" customWidth="1"/>
    <col min="21" max="21" width="8.109375" style="1" bestFit="1" customWidth="1"/>
    <col min="22" max="16384" width="7.77734375" style="1"/>
  </cols>
  <sheetData>
    <row r="1" spans="2:25" ht="25.5" customHeight="1" x14ac:dyDescent="0.25">
      <c r="C1" s="8" t="s">
        <v>15</v>
      </c>
      <c r="D1" s="8" t="s">
        <v>41</v>
      </c>
      <c r="E1" s="45" t="s">
        <v>14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1" t="s">
        <v>68</v>
      </c>
      <c r="T1" s="51"/>
      <c r="U1" s="28" t="s">
        <v>70</v>
      </c>
    </row>
    <row r="2" spans="2:25" ht="13.8" thickBot="1" x14ac:dyDescent="0.3">
      <c r="B2" s="2" t="s">
        <v>0</v>
      </c>
      <c r="C2" s="2" t="s">
        <v>0</v>
      </c>
      <c r="D2" s="2"/>
      <c r="E2" s="2"/>
      <c r="F2" s="2" t="s">
        <v>0</v>
      </c>
      <c r="G2" s="2" t="s">
        <v>0</v>
      </c>
      <c r="H2" s="2" t="s">
        <v>0</v>
      </c>
      <c r="I2" s="2" t="s">
        <v>0</v>
      </c>
      <c r="J2" s="2" t="s">
        <v>0</v>
      </c>
      <c r="K2" s="2" t="s">
        <v>0</v>
      </c>
      <c r="L2" s="2" t="s">
        <v>0</v>
      </c>
      <c r="M2" s="2" t="s">
        <v>0</v>
      </c>
      <c r="N2" s="2" t="s">
        <v>0</v>
      </c>
      <c r="O2" s="2" t="s">
        <v>0</v>
      </c>
      <c r="P2" s="2" t="s">
        <v>0</v>
      </c>
      <c r="Q2" s="2"/>
      <c r="R2" s="48">
        <f ca="1">IF(U2&gt;0,MATCH(T1,OFFSET(E1:P1,0,0,1,U2),0),#N/A)</f>
        <v>1</v>
      </c>
      <c r="T2" s="7">
        <f>IF(D1="squared",2,1)</f>
        <v>1</v>
      </c>
      <c r="U2" s="48">
        <f>COUNTA(E1:P1)</f>
        <v>1</v>
      </c>
    </row>
    <row r="3" spans="2:25" ht="13.2" customHeight="1" thickBot="1" x14ac:dyDescent="0.3">
      <c r="B3" s="46" t="str">
        <f ca="1">IF(AND(NOT(ISNA($R$2)),B4&lt;&gt;""),OFFSET($E$1,0,R3-1),"")</f>
        <v xml:space="preserve"> </v>
      </c>
      <c r="C3" s="27" t="str">
        <f>IF(COUNT(E3:P3)=COUNTA($E$1:$P$1),IF(SUM(E3:P3)=B4,IF($C$1="Dealer","Dealer","OK"),"OK"),"")</f>
        <v/>
      </c>
      <c r="D3" s="6" t="s">
        <v>1</v>
      </c>
      <c r="E3" s="52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24">
        <f>SUM(E3:P3)</f>
        <v>0</v>
      </c>
      <c r="R3" s="48">
        <f ca="1">+R2</f>
        <v>1</v>
      </c>
      <c r="T3" s="50">
        <v>7</v>
      </c>
      <c r="U3" s="28" t="s">
        <v>69</v>
      </c>
      <c r="V3" s="28"/>
      <c r="W3" s="28"/>
      <c r="X3" s="28"/>
      <c r="Y3" s="28"/>
    </row>
    <row r="4" spans="2:25" x14ac:dyDescent="0.25">
      <c r="B4" s="25">
        <f>+T3</f>
        <v>7</v>
      </c>
      <c r="C4" s="27" t="str">
        <f>IF(AND(SUM(E4:P4)&lt;&gt;T3,COUNT(E4:P4)=COUNTA($E$1:$P$1)),"Tricks",IF(COUNT(E4:P4)=COUNTA($E$1:$P$1),"OK",""))</f>
        <v/>
      </c>
      <c r="D4" s="4" t="s">
        <v>2</v>
      </c>
      <c r="E4" s="5"/>
      <c r="F4" s="5"/>
      <c r="G4" s="23"/>
      <c r="H4" s="5"/>
      <c r="I4" s="23"/>
      <c r="J4" s="5"/>
      <c r="K4" s="5"/>
      <c r="L4" s="5"/>
      <c r="M4" s="5"/>
      <c r="N4" s="5"/>
      <c r="O4" s="5"/>
      <c r="P4" s="5"/>
      <c r="Q4" s="24">
        <f>SUM(E4:P4)</f>
        <v>0</v>
      </c>
      <c r="R4" s="49"/>
      <c r="V4" s="28"/>
      <c r="W4" s="28"/>
      <c r="X4" s="28"/>
      <c r="Y4" s="28"/>
    </row>
    <row r="5" spans="2:25" x14ac:dyDescent="0.25">
      <c r="B5" s="26" t="str">
        <f>IF(C3="OK",IF(T3=Q3,"Even",IF(T3&gt;Q3,"Underbid","Overbid")),"")</f>
        <v/>
      </c>
      <c r="C5" s="44" t="str">
        <f>IF(C3="OK",+Q3-T3,"")</f>
        <v/>
      </c>
      <c r="D5" s="4" t="s">
        <v>3</v>
      </c>
      <c r="E5" s="31" t="str">
        <f t="shared" ref="E5:P5" si="0">IF(OR(E$1=" ",$B4="")," ",IF($B4=$Q4,IF(E4=E3,0.00001+E1+10+E4^$T$2,E1-ABS(E4-E3))," "))</f>
        <v xml:space="preserve"> </v>
      </c>
      <c r="F5" s="31" t="str">
        <f t="shared" si="0"/>
        <v xml:space="preserve"> </v>
      </c>
      <c r="G5" s="31" t="str">
        <f t="shared" si="0"/>
        <v xml:space="preserve"> </v>
      </c>
      <c r="H5" s="31" t="str">
        <f t="shared" si="0"/>
        <v xml:space="preserve"> </v>
      </c>
      <c r="I5" s="31" t="str">
        <f t="shared" si="0"/>
        <v xml:space="preserve"> </v>
      </c>
      <c r="J5" s="31" t="str">
        <f t="shared" si="0"/>
        <v xml:space="preserve"> </v>
      </c>
      <c r="K5" s="31" t="str">
        <f t="shared" si="0"/>
        <v xml:space="preserve"> </v>
      </c>
      <c r="L5" s="31" t="str">
        <f t="shared" si="0"/>
        <v xml:space="preserve"> </v>
      </c>
      <c r="M5" s="31" t="str">
        <f t="shared" si="0"/>
        <v xml:space="preserve"> </v>
      </c>
      <c r="N5" s="31" t="str">
        <f t="shared" si="0"/>
        <v xml:space="preserve"> </v>
      </c>
      <c r="O5" s="31" t="str">
        <f t="shared" si="0"/>
        <v xml:space="preserve"> </v>
      </c>
      <c r="P5" s="31" t="str">
        <f t="shared" si="0"/>
        <v xml:space="preserve"> </v>
      </c>
      <c r="Q5" s="32">
        <f>SUM(E5:P5)</f>
        <v>0</v>
      </c>
      <c r="R5" s="48"/>
      <c r="V5" s="28"/>
      <c r="W5" s="28"/>
      <c r="X5" s="28"/>
      <c r="Y5" s="28"/>
    </row>
    <row r="6" spans="2:25" ht="13.8" thickBot="1" x14ac:dyDescent="0.3">
      <c r="B6" s="2" t="s">
        <v>0</v>
      </c>
      <c r="C6" s="2" t="s">
        <v>0</v>
      </c>
      <c r="D6" s="2" t="s">
        <v>0</v>
      </c>
      <c r="E6" s="2" t="s">
        <v>0</v>
      </c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0</v>
      </c>
      <c r="O6" s="2" t="s">
        <v>0</v>
      </c>
      <c r="P6" s="2" t="s">
        <v>0</v>
      </c>
      <c r="Q6" s="2" t="s">
        <v>0</v>
      </c>
      <c r="R6" s="48"/>
      <c r="S6" s="28"/>
      <c r="T6" s="33" t="s">
        <v>59</v>
      </c>
      <c r="U6" s="28"/>
      <c r="V6" s="28"/>
      <c r="W6" s="28"/>
      <c r="X6" s="28"/>
      <c r="Y6" s="28"/>
    </row>
    <row r="7" spans="2:25" ht="13.8" thickBot="1" x14ac:dyDescent="0.3">
      <c r="B7" s="46" t="str">
        <f ca="1">IF(AND(NOT(ISNA($R$2)),B8&lt;&gt;""),OFFSET($E$1,0,R7-1),"")</f>
        <v xml:space="preserve"> </v>
      </c>
      <c r="C7" s="27" t="str">
        <f>IF(COUNT(E7:P7)=COUNTA($E$1:$P$1),IF(SUM(E7:P7)=B8,IF($C$1="Dealer","Dealer","OK"),"OK"),"")</f>
        <v/>
      </c>
      <c r="D7" s="6" t="s">
        <v>1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24">
        <f>SUM(E7:P7)</f>
        <v>0</v>
      </c>
      <c r="R7" s="48">
        <f ca="1">IF(R3=$U$2,1,R3+1)</f>
        <v>1</v>
      </c>
      <c r="S7" s="26" t="s">
        <v>55</v>
      </c>
      <c r="T7" s="34" t="s">
        <v>15</v>
      </c>
      <c r="U7" s="28" t="s">
        <v>50</v>
      </c>
      <c r="V7" s="28"/>
      <c r="W7" s="28"/>
      <c r="X7" s="28"/>
      <c r="Y7" s="28"/>
    </row>
    <row r="8" spans="2:25" x14ac:dyDescent="0.25">
      <c r="B8" s="25">
        <f>+T3-1</f>
        <v>6</v>
      </c>
      <c r="C8" s="27" t="str">
        <f>IF(AND(SUM(E8:P8)&lt;&gt;B8,COUNT(E8:P8)=COUNTA($E$1:$P$1)),"Tricks",IF(COUNT(E8:P8)=COUNTA($E$1:$P$1),"OK",""))</f>
        <v/>
      </c>
      <c r="D8" s="4" t="s">
        <v>2</v>
      </c>
      <c r="E8" s="5"/>
      <c r="F8" s="5"/>
      <c r="G8" s="5"/>
      <c r="H8" s="5"/>
      <c r="I8" s="23"/>
      <c r="J8" s="5"/>
      <c r="K8" s="5"/>
      <c r="L8" s="5"/>
      <c r="M8" s="5"/>
      <c r="N8" s="5"/>
      <c r="O8" s="5"/>
      <c r="P8" s="5"/>
      <c r="Q8" s="24">
        <f>SUM(E8:P8)</f>
        <v>0</v>
      </c>
      <c r="R8" s="48"/>
      <c r="S8" s="26" t="s">
        <v>55</v>
      </c>
      <c r="T8" s="34" t="s">
        <v>41</v>
      </c>
      <c r="U8" s="28" t="s">
        <v>51</v>
      </c>
      <c r="V8" s="28"/>
      <c r="W8" s="28"/>
      <c r="X8" s="28"/>
      <c r="Y8" s="28"/>
    </row>
    <row r="9" spans="2:25" x14ac:dyDescent="0.25">
      <c r="B9" s="26" t="str">
        <f>IF(C7="OK",IF(B8=Q7,"Even",IF(B8&gt;Q7,"Underbid","Overbid")),"")</f>
        <v/>
      </c>
      <c r="C9" s="44" t="str">
        <f>IF(C7="OK",+Q7-B8,"")</f>
        <v/>
      </c>
      <c r="D9" s="4" t="s">
        <v>3</v>
      </c>
      <c r="E9" s="31" t="str">
        <f t="shared" ref="E9:P9" si="1">IF(OR(E$1=" ",$B8="")," ",IF($B8=$Q8,IF(E8=E7,0.00001+E5+10+E8^$T$2,E5-ABS(E8-E7))," "))</f>
        <v xml:space="preserve"> </v>
      </c>
      <c r="F9" s="31" t="str">
        <f t="shared" si="1"/>
        <v xml:space="preserve"> </v>
      </c>
      <c r="G9" s="31" t="str">
        <f t="shared" si="1"/>
        <v xml:space="preserve"> </v>
      </c>
      <c r="H9" s="31" t="str">
        <f t="shared" si="1"/>
        <v xml:space="preserve"> </v>
      </c>
      <c r="I9" s="31" t="str">
        <f t="shared" si="1"/>
        <v xml:space="preserve"> </v>
      </c>
      <c r="J9" s="31" t="str">
        <f t="shared" si="1"/>
        <v xml:space="preserve"> </v>
      </c>
      <c r="K9" s="31" t="str">
        <f t="shared" si="1"/>
        <v xml:space="preserve"> </v>
      </c>
      <c r="L9" s="31" t="str">
        <f t="shared" si="1"/>
        <v xml:space="preserve"> </v>
      </c>
      <c r="M9" s="31" t="str">
        <f t="shared" si="1"/>
        <v xml:space="preserve"> </v>
      </c>
      <c r="N9" s="31" t="str">
        <f t="shared" si="1"/>
        <v xml:space="preserve"> </v>
      </c>
      <c r="O9" s="31" t="str">
        <f t="shared" si="1"/>
        <v xml:space="preserve"> </v>
      </c>
      <c r="P9" s="31" t="str">
        <f t="shared" si="1"/>
        <v xml:space="preserve"> </v>
      </c>
      <c r="Q9" s="32">
        <f>SUM(E9:P9)</f>
        <v>0</v>
      </c>
      <c r="R9" s="48"/>
      <c r="S9" s="26" t="s">
        <v>55</v>
      </c>
      <c r="T9" s="53" t="s">
        <v>52</v>
      </c>
      <c r="U9" s="28" t="s">
        <v>53</v>
      </c>
      <c r="V9" s="28"/>
      <c r="W9" s="28"/>
      <c r="X9" s="28"/>
      <c r="Y9" s="28"/>
    </row>
    <row r="10" spans="2:25" ht="13.8" thickBot="1" x14ac:dyDescent="0.3">
      <c r="B10" s="29" t="s">
        <v>0</v>
      </c>
      <c r="C10" s="29" t="s">
        <v>0</v>
      </c>
      <c r="D10" s="2" t="s">
        <v>0</v>
      </c>
      <c r="E10" s="2" t="s">
        <v>0</v>
      </c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0</v>
      </c>
      <c r="O10" s="2" t="s">
        <v>0</v>
      </c>
      <c r="P10" s="2" t="s">
        <v>0</v>
      </c>
      <c r="Q10" s="2" t="s">
        <v>0</v>
      </c>
      <c r="R10" s="48"/>
      <c r="S10" s="26" t="s">
        <v>55</v>
      </c>
      <c r="T10" s="47" t="s">
        <v>71</v>
      </c>
      <c r="U10" s="1" t="s">
        <v>65</v>
      </c>
      <c r="V10" s="28"/>
      <c r="W10" s="28"/>
      <c r="X10" s="28"/>
      <c r="Y10" s="28"/>
    </row>
    <row r="11" spans="2:25" ht="13.8" thickBot="1" x14ac:dyDescent="0.3">
      <c r="B11" s="46" t="str">
        <f ca="1">IF(AND(NOT(ISNA($R$2)),B12&lt;&gt;""),OFFSET($E$1,0,R11-1),"")</f>
        <v xml:space="preserve"> </v>
      </c>
      <c r="C11" s="27" t="str">
        <f>IF(COUNT(E11:P11)=COUNTA($E$1:$P$1),IF(SUM(E11:P11)=B12,IF($C$1="Dealer","Dealer","OK"),"OK"),"")</f>
        <v/>
      </c>
      <c r="D11" s="6" t="str">
        <f>IF(B12&gt;0,"Bid","")</f>
        <v>Bid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24">
        <f>SUM(E11:P11)</f>
        <v>0</v>
      </c>
      <c r="R11" s="48">
        <f ca="1">IF(R7=$U$2,1,R7+1)</f>
        <v>1</v>
      </c>
      <c r="T11" s="46" t="s">
        <v>72</v>
      </c>
      <c r="U11" s="1" t="s">
        <v>66</v>
      </c>
      <c r="V11" s="28"/>
      <c r="W11" s="28"/>
      <c r="X11" s="28"/>
      <c r="Y11" s="28"/>
    </row>
    <row r="12" spans="2:25" x14ac:dyDescent="0.25">
      <c r="B12" s="25">
        <f>IF(OR(B8="",B8=$T$3),"",IF(B8&gt;B4,B8+1,IF(B8=1,2,B8-1)))</f>
        <v>5</v>
      </c>
      <c r="C12" s="27" t="str">
        <f>IF(AND(SUM(E12:P12)&lt;&gt;B12,COUNT(E12:P12)=COUNTA($E$1:$P$1)),"Tricks",IF(COUNT(E12:P12)=COUNTA($E$1:$P$1),"OK",""))</f>
        <v/>
      </c>
      <c r="D12" s="4" t="str">
        <f>IF(B12&gt;0,"Made","")</f>
        <v>Made</v>
      </c>
      <c r="E12" s="5"/>
      <c r="F12" s="5"/>
      <c r="G12" s="5"/>
      <c r="H12" s="5"/>
      <c r="I12" s="23"/>
      <c r="J12" s="5"/>
      <c r="K12" s="5"/>
      <c r="L12" s="5"/>
      <c r="M12" s="5"/>
      <c r="N12" s="5"/>
      <c r="O12" s="5"/>
      <c r="P12" s="5"/>
      <c r="Q12" s="24">
        <f>SUM(E12:P12)</f>
        <v>0</v>
      </c>
      <c r="R12" s="48"/>
      <c r="S12" s="26" t="s">
        <v>1</v>
      </c>
      <c r="T12" s="35" t="s">
        <v>42</v>
      </c>
      <c r="U12" s="28" t="s">
        <v>44</v>
      </c>
      <c r="V12" s="28"/>
      <c r="W12" s="28"/>
      <c r="X12" s="28"/>
      <c r="Y12" s="28"/>
    </row>
    <row r="13" spans="2:25" x14ac:dyDescent="0.25">
      <c r="B13" s="26" t="str">
        <f>IF(C11="OK",IF(B12=Q11,"Even",IF(B12&gt;Q11,"Underbid","Overbid")),"")</f>
        <v/>
      </c>
      <c r="C13" s="44" t="str">
        <f>IF(C11="OK",+Q11-B12,"")</f>
        <v/>
      </c>
      <c r="D13" s="4" t="str">
        <f>IF(B12&gt;0,"Score","")</f>
        <v>Score</v>
      </c>
      <c r="E13" s="31" t="str">
        <f t="shared" ref="E13:P13" si="2">IF(OR(E$1=" ",$B12="")," ",IF($B12=$Q12,IF(E12=E11,0.00001+E9+10+E12^$T$2,E9-ABS(E12-E11))," "))</f>
        <v xml:space="preserve"> </v>
      </c>
      <c r="F13" s="31" t="str">
        <f t="shared" si="2"/>
        <v xml:space="preserve"> </v>
      </c>
      <c r="G13" s="31" t="str">
        <f t="shared" si="2"/>
        <v xml:space="preserve"> </v>
      </c>
      <c r="H13" s="31" t="str">
        <f t="shared" si="2"/>
        <v xml:space="preserve"> </v>
      </c>
      <c r="I13" s="31" t="str">
        <f t="shared" si="2"/>
        <v xml:space="preserve"> </v>
      </c>
      <c r="J13" s="31" t="str">
        <f t="shared" si="2"/>
        <v xml:space="preserve"> </v>
      </c>
      <c r="K13" s="31" t="str">
        <f t="shared" si="2"/>
        <v xml:space="preserve"> </v>
      </c>
      <c r="L13" s="31" t="str">
        <f t="shared" si="2"/>
        <v xml:space="preserve"> </v>
      </c>
      <c r="M13" s="31" t="str">
        <f t="shared" si="2"/>
        <v xml:space="preserve"> </v>
      </c>
      <c r="N13" s="31" t="str">
        <f t="shared" si="2"/>
        <v xml:space="preserve"> </v>
      </c>
      <c r="O13" s="31" t="str">
        <f t="shared" si="2"/>
        <v xml:space="preserve"> </v>
      </c>
      <c r="P13" s="31" t="str">
        <f t="shared" si="2"/>
        <v xml:space="preserve"> </v>
      </c>
      <c r="Q13" s="32">
        <f>SUM(E13:P13)</f>
        <v>0</v>
      </c>
      <c r="R13" s="48"/>
      <c r="S13" s="26" t="s">
        <v>1</v>
      </c>
      <c r="T13" s="36" t="s">
        <v>15</v>
      </c>
      <c r="U13" s="28" t="s">
        <v>61</v>
      </c>
      <c r="V13" s="28"/>
      <c r="W13" s="28"/>
      <c r="X13" s="28"/>
      <c r="Y13" s="28"/>
    </row>
    <row r="14" spans="2:25" ht="13.8" thickBot="1" x14ac:dyDescent="0.3">
      <c r="B14" s="29" t="s">
        <v>0</v>
      </c>
      <c r="C14" s="29" t="s">
        <v>0</v>
      </c>
      <c r="D14" s="2" t="s">
        <v>0</v>
      </c>
      <c r="E14" s="2" t="s">
        <v>0</v>
      </c>
      <c r="F14" s="2" t="s">
        <v>0</v>
      </c>
      <c r="G14" s="2" t="s">
        <v>0</v>
      </c>
      <c r="H14" s="2" t="s">
        <v>0</v>
      </c>
      <c r="I14" s="2" t="s">
        <v>0</v>
      </c>
      <c r="J14" s="2" t="s">
        <v>0</v>
      </c>
      <c r="K14" s="2" t="s">
        <v>0</v>
      </c>
      <c r="L14" s="2" t="s">
        <v>0</v>
      </c>
      <c r="M14" s="2" t="s">
        <v>0</v>
      </c>
      <c r="N14" s="2" t="s">
        <v>0</v>
      </c>
      <c r="O14" s="2" t="s">
        <v>0</v>
      </c>
      <c r="P14" s="2" t="s">
        <v>0</v>
      </c>
      <c r="Q14" s="2" t="s">
        <v>0</v>
      </c>
      <c r="R14" s="48"/>
      <c r="S14" s="26" t="s">
        <v>2</v>
      </c>
      <c r="T14" s="35" t="s">
        <v>42</v>
      </c>
      <c r="U14" s="28" t="s">
        <v>45</v>
      </c>
      <c r="V14" s="28"/>
      <c r="W14" s="28"/>
      <c r="X14" s="28"/>
      <c r="Y14" s="28"/>
    </row>
    <row r="15" spans="2:25" ht="13.8" thickBot="1" x14ac:dyDescent="0.3">
      <c r="B15" s="46" t="str">
        <f ca="1">IF(AND(NOT(ISNA($R$2)),B16&lt;&gt;""),OFFSET($E$1,0,R15-1),"")</f>
        <v xml:space="preserve"> </v>
      </c>
      <c r="C15" s="27" t="str">
        <f>IF(COUNT(E15:P15)=COUNTA($E$1:$P$1),IF(SUM(E15:P15)=B16,IF($C$1="Dealer","Dealer","OK"),"OK"),"")</f>
        <v/>
      </c>
      <c r="D15" s="6" t="str">
        <f>IF(B16&gt;0,"Bid","")</f>
        <v>Bid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24">
        <f>SUM(E15:P15)</f>
        <v>0</v>
      </c>
      <c r="R15" s="48">
        <f ca="1">IF(R11=$U$2,1,R11+1)</f>
        <v>1</v>
      </c>
      <c r="S15" s="26" t="s">
        <v>2</v>
      </c>
      <c r="T15" s="36" t="s">
        <v>43</v>
      </c>
      <c r="U15" s="28" t="s">
        <v>62</v>
      </c>
      <c r="V15" s="28"/>
      <c r="W15" s="28"/>
      <c r="X15" s="28"/>
      <c r="Y15" s="28"/>
    </row>
    <row r="16" spans="2:25" x14ac:dyDescent="0.25">
      <c r="B16" s="25">
        <f>IF(OR(B12="",B12=$T$3),"",IF(B12&gt;B8,B12+1,IF(B12=1,2,B12-1)))</f>
        <v>4</v>
      </c>
      <c r="C16" s="27" t="str">
        <f>IF(AND(SUM(E16:P16)&lt;&gt;B16,COUNT(E16:P16)=COUNTA($E$1:$P$1)),"Tricks",IF(COUNT(E16:P16)=COUNTA($E$1:$P$1),"OK",""))</f>
        <v/>
      </c>
      <c r="D16" s="4" t="str">
        <f>IF(B16&gt;0,"Made","")</f>
        <v>Made</v>
      </c>
      <c r="E16" s="5"/>
      <c r="F16" s="5"/>
      <c r="G16" s="5"/>
      <c r="H16" s="5"/>
      <c r="I16" s="23"/>
      <c r="J16" s="5"/>
      <c r="K16" s="5"/>
      <c r="L16" s="5"/>
      <c r="M16" s="5"/>
      <c r="N16" s="5"/>
      <c r="O16" s="5"/>
      <c r="P16" s="5"/>
      <c r="Q16" s="24">
        <f>SUM(E16:P16)</f>
        <v>0</v>
      </c>
      <c r="R16" s="48"/>
      <c r="S16" s="26" t="s">
        <v>56</v>
      </c>
      <c r="T16" s="52"/>
      <c r="U16" s="28" t="s">
        <v>54</v>
      </c>
      <c r="V16" s="28"/>
      <c r="W16" s="28"/>
      <c r="X16" s="28"/>
      <c r="Y16" s="28"/>
    </row>
    <row r="17" spans="2:25" x14ac:dyDescent="0.25">
      <c r="B17" s="26" t="str">
        <f>IF(C15="OK",IF(B16=Q15,"Even",IF(B16&gt;Q15,"Underbid","Overbid")),"")</f>
        <v/>
      </c>
      <c r="C17" s="44" t="str">
        <f>IF(C15="OK",+Q15-B16,"")</f>
        <v/>
      </c>
      <c r="D17" s="4" t="str">
        <f>IF(B16&gt;0,"Score","")</f>
        <v>Score</v>
      </c>
      <c r="E17" s="31" t="str">
        <f t="shared" ref="E17:P17" si="3">IF(OR(E$1=" ",$B16="")," ",IF($B16=$Q16,IF(E16=E15,0.00001+E13+10+E16^$T$2,E13-ABS(E16-E15))," "))</f>
        <v xml:space="preserve"> </v>
      </c>
      <c r="F17" s="31" t="str">
        <f t="shared" si="3"/>
        <v xml:space="preserve"> </v>
      </c>
      <c r="G17" s="31" t="str">
        <f t="shared" si="3"/>
        <v xml:space="preserve"> </v>
      </c>
      <c r="H17" s="31" t="str">
        <f t="shared" si="3"/>
        <v xml:space="preserve"> </v>
      </c>
      <c r="I17" s="31" t="str">
        <f t="shared" si="3"/>
        <v xml:space="preserve"> </v>
      </c>
      <c r="J17" s="31" t="str">
        <f t="shared" si="3"/>
        <v xml:space="preserve"> </v>
      </c>
      <c r="K17" s="31" t="str">
        <f t="shared" si="3"/>
        <v xml:space="preserve"> </v>
      </c>
      <c r="L17" s="31" t="str">
        <f t="shared" si="3"/>
        <v xml:space="preserve"> </v>
      </c>
      <c r="M17" s="31" t="str">
        <f t="shared" si="3"/>
        <v xml:space="preserve"> </v>
      </c>
      <c r="N17" s="31" t="str">
        <f t="shared" si="3"/>
        <v xml:space="preserve"> </v>
      </c>
      <c r="O17" s="31" t="str">
        <f t="shared" si="3"/>
        <v xml:space="preserve"> </v>
      </c>
      <c r="P17" s="31" t="str">
        <f t="shared" si="3"/>
        <v xml:space="preserve"> </v>
      </c>
      <c r="Q17" s="32">
        <f>SUM(E17:P17)</f>
        <v>0</v>
      </c>
      <c r="R17" s="48"/>
      <c r="S17" s="26" t="s">
        <v>56</v>
      </c>
      <c r="T17" s="37" t="s">
        <v>49</v>
      </c>
      <c r="U17" s="28" t="s">
        <v>60</v>
      </c>
      <c r="V17" s="28"/>
      <c r="W17" s="28"/>
      <c r="X17" s="28"/>
      <c r="Y17" s="28"/>
    </row>
    <row r="18" spans="2:25" ht="13.8" thickBot="1" x14ac:dyDescent="0.3">
      <c r="B18" s="29" t="s">
        <v>0</v>
      </c>
      <c r="C18" s="29" t="s">
        <v>0</v>
      </c>
      <c r="D18" s="2" t="s">
        <v>0</v>
      </c>
      <c r="E18" s="2" t="s">
        <v>0</v>
      </c>
      <c r="F18" s="2" t="s">
        <v>0</v>
      </c>
      <c r="G18" s="2" t="s">
        <v>0</v>
      </c>
      <c r="H18" s="2" t="s">
        <v>0</v>
      </c>
      <c r="I18" s="2" t="s">
        <v>0</v>
      </c>
      <c r="J18" s="2" t="s">
        <v>0</v>
      </c>
      <c r="K18" s="2" t="s">
        <v>0</v>
      </c>
      <c r="L18" s="2" t="s">
        <v>0</v>
      </c>
      <c r="M18" s="2" t="s">
        <v>0</v>
      </c>
      <c r="N18" s="2" t="s">
        <v>0</v>
      </c>
      <c r="O18" s="2" t="s">
        <v>0</v>
      </c>
      <c r="P18" s="2" t="s">
        <v>0</v>
      </c>
      <c r="Q18" s="2" t="s">
        <v>0</v>
      </c>
      <c r="R18" s="48"/>
      <c r="S18" s="26" t="s">
        <v>57</v>
      </c>
      <c r="T18" s="38" t="s">
        <v>49</v>
      </c>
      <c r="U18" s="28" t="s">
        <v>63</v>
      </c>
      <c r="V18" s="28"/>
      <c r="W18" s="28"/>
      <c r="X18" s="28"/>
      <c r="Y18" s="28"/>
    </row>
    <row r="19" spans="2:25" ht="13.8" thickBot="1" x14ac:dyDescent="0.3">
      <c r="B19" s="46" t="str">
        <f ca="1">IF(AND(NOT(ISNA($R$2)),B20&lt;&gt;""),OFFSET($E$1,0,R19-1),"")</f>
        <v xml:space="preserve"> </v>
      </c>
      <c r="C19" s="27" t="str">
        <f>IF(COUNT(E19:P19)=COUNTA($E$1:$P$1),IF(SUM(E19:P19)=B20,IF($C$1="Dealer","Dealer","OK"),"OK"),"")</f>
        <v/>
      </c>
      <c r="D19" s="6" t="str">
        <f>IF(B20&gt;0,"Bid","")</f>
        <v>Bid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24">
        <f>SUM(E19:P19)</f>
        <v>0</v>
      </c>
      <c r="R19" s="48">
        <f ca="1">IF(R15=$U$2,1,R15+1)</f>
        <v>1</v>
      </c>
      <c r="S19" s="26" t="s">
        <v>57</v>
      </c>
      <c r="T19" s="39" t="s">
        <v>49</v>
      </c>
      <c r="U19" s="28" t="s">
        <v>67</v>
      </c>
      <c r="V19" s="28"/>
      <c r="W19" s="28"/>
      <c r="X19" s="28"/>
      <c r="Y19" s="28"/>
    </row>
    <row r="20" spans="2:25" x14ac:dyDescent="0.25">
      <c r="B20" s="25">
        <f>IF(OR(B16="",B16=$T$3),"",IF(B16&gt;B12,B16+1,IF(B16=1,2,B16-1)))</f>
        <v>3</v>
      </c>
      <c r="C20" s="27" t="str">
        <f>IF(AND(SUM(E20:P20)&lt;&gt;B20,COUNT(E20:P20)=COUNTA($E$1:$P$1)),"Tricks",IF(COUNT(E20:P20)=COUNTA($E$1:$P$1),"OK",""))</f>
        <v/>
      </c>
      <c r="D20" s="4" t="str">
        <f>IF(B20&gt;0,"Made","")</f>
        <v>Made</v>
      </c>
      <c r="E20" s="5"/>
      <c r="F20" s="5"/>
      <c r="G20" s="5"/>
      <c r="H20" s="5"/>
      <c r="I20" s="23"/>
      <c r="J20" s="5"/>
      <c r="K20" s="5"/>
      <c r="L20" s="5"/>
      <c r="M20" s="5"/>
      <c r="N20" s="5"/>
      <c r="O20" s="5"/>
      <c r="P20" s="5"/>
      <c r="Q20" s="24">
        <f>SUM(E20:P20)</f>
        <v>0</v>
      </c>
      <c r="R20" s="48"/>
      <c r="S20" s="26" t="s">
        <v>3</v>
      </c>
      <c r="T20" s="40" t="s">
        <v>49</v>
      </c>
      <c r="U20" s="28" t="s">
        <v>46</v>
      </c>
      <c r="V20" s="28"/>
      <c r="W20" s="28"/>
      <c r="X20" s="28"/>
      <c r="Y20" s="28"/>
    </row>
    <row r="21" spans="2:25" x14ac:dyDescent="0.25">
      <c r="B21" s="26" t="str">
        <f>IF(C19="OK",IF(B20=Q19,"Even",IF(B20&gt;Q19,"Underbid","Overbid")),"")</f>
        <v/>
      </c>
      <c r="C21" s="44" t="str">
        <f>IF(C19="OK",+Q19-B20,"")</f>
        <v/>
      </c>
      <c r="D21" s="4" t="str">
        <f>IF(B20&gt;0,"Score","")</f>
        <v>Score</v>
      </c>
      <c r="E21" s="31" t="str">
        <f t="shared" ref="E21:P21" si="4">IF(OR(E$1=" ",$B20="")," ",IF($B20=$Q20,IF(E20=E19,0.00001+E17+10+E20^$T$2,E17-ABS(E20-E19))," "))</f>
        <v xml:space="preserve"> </v>
      </c>
      <c r="F21" s="31" t="str">
        <f t="shared" si="4"/>
        <v xml:space="preserve"> </v>
      </c>
      <c r="G21" s="31" t="str">
        <f t="shared" si="4"/>
        <v xml:space="preserve"> </v>
      </c>
      <c r="H21" s="31" t="str">
        <f t="shared" si="4"/>
        <v xml:space="preserve"> </v>
      </c>
      <c r="I21" s="31" t="str">
        <f t="shared" si="4"/>
        <v xml:space="preserve"> </v>
      </c>
      <c r="J21" s="31" t="str">
        <f t="shared" si="4"/>
        <v xml:space="preserve"> </v>
      </c>
      <c r="K21" s="31" t="str">
        <f t="shared" si="4"/>
        <v xml:space="preserve"> </v>
      </c>
      <c r="L21" s="31" t="str">
        <f t="shared" si="4"/>
        <v xml:space="preserve"> </v>
      </c>
      <c r="M21" s="31" t="str">
        <f t="shared" si="4"/>
        <v xml:space="preserve"> </v>
      </c>
      <c r="N21" s="31" t="str">
        <f t="shared" si="4"/>
        <v xml:space="preserve"> </v>
      </c>
      <c r="O21" s="31" t="str">
        <f t="shared" si="4"/>
        <v xml:space="preserve"> </v>
      </c>
      <c r="P21" s="31" t="str">
        <f t="shared" si="4"/>
        <v xml:space="preserve"> </v>
      </c>
      <c r="Q21" s="32">
        <f>SUM(E21:P21)</f>
        <v>0</v>
      </c>
      <c r="R21" s="48"/>
      <c r="S21" s="26" t="s">
        <v>3</v>
      </c>
      <c r="T21" s="41" t="s">
        <v>49</v>
      </c>
      <c r="U21" s="28" t="s">
        <v>47</v>
      </c>
      <c r="V21" s="28"/>
      <c r="W21" s="28"/>
      <c r="X21" s="28"/>
      <c r="Y21" s="28"/>
    </row>
    <row r="22" spans="2:25" ht="13.8" thickBot="1" x14ac:dyDescent="0.3">
      <c r="B22" s="29" t="s">
        <v>0</v>
      </c>
      <c r="C22" s="29" t="s">
        <v>0</v>
      </c>
      <c r="D22" s="2" t="s">
        <v>0</v>
      </c>
      <c r="E22" s="2" t="s">
        <v>0</v>
      </c>
      <c r="F22" s="2" t="s">
        <v>0</v>
      </c>
      <c r="G22" s="2" t="s">
        <v>0</v>
      </c>
      <c r="H22" s="2" t="s">
        <v>0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0</v>
      </c>
      <c r="O22" s="2" t="s">
        <v>0</v>
      </c>
      <c r="P22" s="2" t="s">
        <v>0</v>
      </c>
      <c r="Q22" s="2" t="s">
        <v>0</v>
      </c>
      <c r="R22" s="48"/>
      <c r="S22" s="26" t="s">
        <v>3</v>
      </c>
      <c r="T22" s="42" t="s">
        <v>49</v>
      </c>
      <c r="U22" s="28" t="s">
        <v>48</v>
      </c>
    </row>
    <row r="23" spans="2:25" ht="13.8" thickBot="1" x14ac:dyDescent="0.3">
      <c r="B23" s="46" t="str">
        <f ca="1">IF(AND(NOT(ISNA($R$2)),B24&lt;&gt;""),OFFSET($E$1,0,R23-1),"")</f>
        <v xml:space="preserve"> </v>
      </c>
      <c r="C23" s="27" t="str">
        <f>IF(COUNT(E23:P23)=COUNTA($E$1:$P$1),IF(SUM(E23:P23)=B24,IF($C$1="Dealer","Dealer","OK"),"OK"),"")</f>
        <v/>
      </c>
      <c r="D23" s="6" t="str">
        <f>IF(B24&gt;0,"Bid","")</f>
        <v>Bid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24">
        <f>SUM(E23:P23)</f>
        <v>0</v>
      </c>
      <c r="R23" s="48">
        <f ca="1">IF(R19=$U$2,1,R19+1)</f>
        <v>1</v>
      </c>
      <c r="S23" s="28"/>
      <c r="T23" s="43" t="s">
        <v>49</v>
      </c>
      <c r="U23" s="28" t="s">
        <v>58</v>
      </c>
    </row>
    <row r="24" spans="2:25" x14ac:dyDescent="0.25">
      <c r="B24" s="25">
        <f>IF(OR(B20="",B20=$T$3),"",IF(B20&gt;B16,B20+1,IF(B20=1,2,B20-1)))</f>
        <v>2</v>
      </c>
      <c r="C24" s="27" t="str">
        <f>IF(AND(SUM(E24:P24)&lt;&gt;B24,COUNT(E24:P24)=COUNTA($E$1:$P$1)),"Tricks",IF(COUNT(E24:P24)=COUNTA($E$1:$P$1),"OK",""))</f>
        <v/>
      </c>
      <c r="D24" s="4" t="str">
        <f>IF(B24&gt;0,"Made","")</f>
        <v>Made</v>
      </c>
      <c r="E24" s="5"/>
      <c r="F24" s="5"/>
      <c r="G24" s="5"/>
      <c r="H24" s="5"/>
      <c r="I24" s="23"/>
      <c r="J24" s="5"/>
      <c r="K24" s="5"/>
      <c r="L24" s="5"/>
      <c r="M24" s="5"/>
      <c r="N24" s="5"/>
      <c r="O24" s="5"/>
      <c r="P24" s="5"/>
      <c r="Q24" s="24">
        <f>SUM(E24:P24)</f>
        <v>0</v>
      </c>
      <c r="R24" s="48"/>
      <c r="S24" s="28"/>
      <c r="T24" s="28"/>
      <c r="U24" s="28"/>
    </row>
    <row r="25" spans="2:25" x14ac:dyDescent="0.25">
      <c r="B25" s="26" t="str">
        <f>IF(C23="OK",IF(B24=Q23,"Even",IF(B24&gt;Q23,"Underbid","Overbid")),"")</f>
        <v/>
      </c>
      <c r="C25" s="44" t="str">
        <f>IF(C23="OK",+Q23-B24,"")</f>
        <v/>
      </c>
      <c r="D25" s="4" t="str">
        <f>IF(B24&gt;0,"Score","")</f>
        <v>Score</v>
      </c>
      <c r="E25" s="31" t="str">
        <f t="shared" ref="E25:P25" si="5">IF(OR(E$1=" ",$B24="")," ",IF($B24=$Q24,IF(E24=E23,0.00001+E21+10+E24^$T$2,E21-ABS(E24-E23))," "))</f>
        <v xml:space="preserve"> </v>
      </c>
      <c r="F25" s="31" t="str">
        <f t="shared" si="5"/>
        <v xml:space="preserve"> </v>
      </c>
      <c r="G25" s="31" t="str">
        <f t="shared" si="5"/>
        <v xml:space="preserve"> </v>
      </c>
      <c r="H25" s="31" t="str">
        <f t="shared" si="5"/>
        <v xml:space="preserve"> </v>
      </c>
      <c r="I25" s="31" t="str">
        <f t="shared" si="5"/>
        <v xml:space="preserve"> </v>
      </c>
      <c r="J25" s="31" t="str">
        <f t="shared" si="5"/>
        <v xml:space="preserve"> </v>
      </c>
      <c r="K25" s="31" t="str">
        <f t="shared" si="5"/>
        <v xml:space="preserve"> </v>
      </c>
      <c r="L25" s="31" t="str">
        <f t="shared" si="5"/>
        <v xml:space="preserve"> </v>
      </c>
      <c r="M25" s="31" t="str">
        <f t="shared" si="5"/>
        <v xml:space="preserve"> </v>
      </c>
      <c r="N25" s="31" t="str">
        <f t="shared" si="5"/>
        <v xml:space="preserve"> </v>
      </c>
      <c r="O25" s="31" t="str">
        <f t="shared" si="5"/>
        <v xml:space="preserve"> </v>
      </c>
      <c r="P25" s="31" t="str">
        <f t="shared" si="5"/>
        <v xml:space="preserve"> </v>
      </c>
      <c r="Q25" s="32">
        <f>SUM(E25:P25)</f>
        <v>0</v>
      </c>
      <c r="R25" s="48"/>
      <c r="S25" s="26" t="s">
        <v>55</v>
      </c>
      <c r="T25" s="28" t="s">
        <v>64</v>
      </c>
      <c r="U25" s="28"/>
    </row>
    <row r="26" spans="2:25" ht="13.8" thickBot="1" x14ac:dyDescent="0.3">
      <c r="B26" s="29" t="s">
        <v>0</v>
      </c>
      <c r="C26" s="29" t="s">
        <v>0</v>
      </c>
      <c r="D26" s="2" t="s">
        <v>0</v>
      </c>
      <c r="E26" s="2" t="s">
        <v>0</v>
      </c>
      <c r="F26" s="2" t="s">
        <v>0</v>
      </c>
      <c r="G26" s="2" t="s">
        <v>0</v>
      </c>
      <c r="H26" s="2" t="s">
        <v>0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0</v>
      </c>
      <c r="N26" s="2" t="s">
        <v>0</v>
      </c>
      <c r="O26" s="2" t="s">
        <v>0</v>
      </c>
      <c r="P26" s="2" t="s">
        <v>0</v>
      </c>
      <c r="Q26" s="2" t="s">
        <v>0</v>
      </c>
      <c r="R26" s="48"/>
    </row>
    <row r="27" spans="2:25" ht="13.8" thickBot="1" x14ac:dyDescent="0.3">
      <c r="B27" s="46" t="str">
        <f ca="1">IF(AND(NOT(ISNA($R$2)),B28&lt;&gt;""),OFFSET($E$1,0,R27-1),"")</f>
        <v xml:space="preserve"> </v>
      </c>
      <c r="C27" s="27" t="str">
        <f>IF(COUNT(E27:P27)=COUNTA($E$1:$P$1),IF(SUM(E27:P27)=B28,IF($C$1="Dealer","Dealer","OK"),"OK"),"")</f>
        <v/>
      </c>
      <c r="D27" s="6" t="str">
        <f>IF(B28&gt;0,"Bid","")</f>
        <v>Bid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24">
        <f>SUM(E27:P27)</f>
        <v>0</v>
      </c>
      <c r="R27" s="48">
        <f ca="1">IF(R23=$U$2,1,R23+1)</f>
        <v>1</v>
      </c>
    </row>
    <row r="28" spans="2:25" x14ac:dyDescent="0.25">
      <c r="B28" s="25">
        <f>IF(OR(B24="",B24=$T$3),"",IF(B24&gt;B20,B24+1,IF(B24=1,2,B24-1)))</f>
        <v>1</v>
      </c>
      <c r="C28" s="27" t="str">
        <f>IF(AND(SUM(E28:P28)&lt;&gt;B28,COUNT(E28:P28)=COUNTA($E$1:$P$1)),"Tricks",IF(COUNT(E28:P28)=COUNTA($E$1:$P$1),"OK",""))</f>
        <v/>
      </c>
      <c r="D28" s="4" t="str">
        <f>IF(B28&gt;0,"Made","")</f>
        <v>Made</v>
      </c>
      <c r="E28" s="5"/>
      <c r="F28" s="5"/>
      <c r="G28" s="5"/>
      <c r="H28" s="5"/>
      <c r="I28" s="23"/>
      <c r="J28" s="5"/>
      <c r="K28" s="5"/>
      <c r="L28" s="5"/>
      <c r="M28" s="5"/>
      <c r="N28" s="5"/>
      <c r="O28" s="5"/>
      <c r="P28" s="5"/>
      <c r="Q28" s="24">
        <f>SUM(E28:P28)</f>
        <v>0</v>
      </c>
      <c r="R28" s="48"/>
    </row>
    <row r="29" spans="2:25" x14ac:dyDescent="0.25">
      <c r="B29" s="26" t="str">
        <f>IF(C27="OK",IF(B28=Q27,"Even",IF(B28&gt;Q27,"Underbid","Overbid")),"")</f>
        <v/>
      </c>
      <c r="C29" s="44" t="str">
        <f>IF(C27="OK",+Q27-B28,"")</f>
        <v/>
      </c>
      <c r="D29" s="4" t="str">
        <f>IF(B28&gt;0,"Score","")</f>
        <v>Score</v>
      </c>
      <c r="E29" s="31" t="str">
        <f>IF(OR(E$1=" ",$B28="")," ",IF($B28=$Q28,IF(E28=E27,0.00001+E25+10+E28^$T$2,E25-ABS(E28-E27))," "))</f>
        <v xml:space="preserve"> </v>
      </c>
      <c r="F29" s="31" t="str">
        <f t="shared" ref="F29:P29" si="6">IF(OR(F$1=" ",$B28="")," ",IF($B28=$Q28,IF(F28=F27,0.00001+F25+10+F28^$T$2,F25-ABS(F28-F27))," "))</f>
        <v xml:space="preserve"> </v>
      </c>
      <c r="G29" s="31" t="str">
        <f t="shared" si="6"/>
        <v xml:space="preserve"> </v>
      </c>
      <c r="H29" s="31" t="str">
        <f t="shared" si="6"/>
        <v xml:space="preserve"> </v>
      </c>
      <c r="I29" s="31" t="str">
        <f t="shared" si="6"/>
        <v xml:space="preserve"> </v>
      </c>
      <c r="J29" s="31" t="str">
        <f t="shared" si="6"/>
        <v xml:space="preserve"> </v>
      </c>
      <c r="K29" s="31" t="str">
        <f t="shared" si="6"/>
        <v xml:space="preserve"> </v>
      </c>
      <c r="L29" s="31" t="str">
        <f t="shared" si="6"/>
        <v xml:space="preserve"> </v>
      </c>
      <c r="M29" s="31" t="str">
        <f t="shared" si="6"/>
        <v xml:space="preserve"> </v>
      </c>
      <c r="N29" s="31" t="str">
        <f t="shared" si="6"/>
        <v xml:space="preserve"> </v>
      </c>
      <c r="O29" s="31" t="str">
        <f t="shared" si="6"/>
        <v xml:space="preserve"> </v>
      </c>
      <c r="P29" s="31" t="str">
        <f t="shared" si="6"/>
        <v xml:space="preserve"> </v>
      </c>
      <c r="Q29" s="32">
        <f>SUM(E29:P29)</f>
        <v>0</v>
      </c>
      <c r="R29" s="48"/>
    </row>
    <row r="30" spans="2:25" ht="13.8" thickBot="1" x14ac:dyDescent="0.3">
      <c r="B30" s="29" t="s">
        <v>0</v>
      </c>
      <c r="C30" s="29" t="s">
        <v>0</v>
      </c>
      <c r="D30" s="2" t="s">
        <v>0</v>
      </c>
      <c r="E30" s="2" t="s">
        <v>0</v>
      </c>
      <c r="F30" s="2" t="s">
        <v>0</v>
      </c>
      <c r="G30" s="2" t="s">
        <v>0</v>
      </c>
      <c r="H30" s="2" t="s">
        <v>0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0</v>
      </c>
      <c r="N30" s="2" t="s">
        <v>0</v>
      </c>
      <c r="O30" s="2" t="s">
        <v>0</v>
      </c>
      <c r="P30" s="2" t="s">
        <v>0</v>
      </c>
      <c r="Q30" s="2" t="s">
        <v>0</v>
      </c>
      <c r="R30" s="48"/>
    </row>
    <row r="31" spans="2:25" ht="13.8" thickBot="1" x14ac:dyDescent="0.3">
      <c r="B31" s="46" t="str">
        <f ca="1">IF(AND(NOT(ISNA($R$2)),B32&lt;&gt;""),OFFSET($E$1,0,R31-1),"")</f>
        <v xml:space="preserve"> </v>
      </c>
      <c r="C31" s="27" t="str">
        <f>IF(COUNT(E31:P31)=COUNTA($E$1:$P$1),IF(SUM(E31:P31)=B32,IF($C$1="Dealer","Dealer","OK"),"OK"),"")</f>
        <v/>
      </c>
      <c r="D31" s="6" t="str">
        <f>IF(B32&gt;0,"Bid","")</f>
        <v>Bid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24">
        <f>SUM(E31:P31)</f>
        <v>0</v>
      </c>
      <c r="R31" s="48">
        <f ca="1">IF(R27=$U$2,1,R27+1)</f>
        <v>1</v>
      </c>
    </row>
    <row r="32" spans="2:25" x14ac:dyDescent="0.25">
      <c r="B32" s="25">
        <f>IF(OR(B28="",B28=$T$3),"",IF(B28&gt;B24,B28+1,IF(B28=1,2,B28-1)))</f>
        <v>2</v>
      </c>
      <c r="C32" s="27" t="str">
        <f>IF(AND(SUM(E32:P32)&lt;&gt;B32,COUNT(E32:P32)=COUNTA($E$1:$P$1)),"Tricks",IF(COUNT(E32:P32)=COUNTA($E$1:$P$1),"OK",""))</f>
        <v/>
      </c>
      <c r="D32" s="4" t="str">
        <f>IF(B32&gt;0,"Made","")</f>
        <v>Made</v>
      </c>
      <c r="E32" s="5"/>
      <c r="F32" s="5"/>
      <c r="G32" s="5"/>
      <c r="H32" s="5"/>
      <c r="I32" s="23"/>
      <c r="J32" s="5"/>
      <c r="K32" s="5"/>
      <c r="L32" s="5"/>
      <c r="M32" s="5"/>
      <c r="N32" s="5"/>
      <c r="O32" s="5"/>
      <c r="P32" s="5"/>
      <c r="Q32" s="24">
        <f>SUM(E32:P32)</f>
        <v>0</v>
      </c>
      <c r="R32" s="48"/>
    </row>
    <row r="33" spans="2:18" x14ac:dyDescent="0.25">
      <c r="B33" s="26" t="str">
        <f>IF(C31="OK",IF(B32=Q31,"Even",IF(B32&gt;Q31,"Underbid","Overbid")),"")</f>
        <v/>
      </c>
      <c r="C33" s="44" t="str">
        <f>IF(C31="OK",+Q31-B32,"")</f>
        <v/>
      </c>
      <c r="D33" s="4" t="str">
        <f>IF(B32&gt;0,"Score","")</f>
        <v>Score</v>
      </c>
      <c r="E33" s="31" t="str">
        <f t="shared" ref="E33:P33" si="7">IF(OR(E$1=" ",$B32="")," ",IF($B32=$Q32,IF(E32=E31,0.00001+E29+10+E32^$T$2,E29-ABS(E32-E31))," "))</f>
        <v xml:space="preserve"> </v>
      </c>
      <c r="F33" s="31" t="str">
        <f t="shared" si="7"/>
        <v xml:space="preserve"> </v>
      </c>
      <c r="G33" s="31" t="str">
        <f t="shared" si="7"/>
        <v xml:space="preserve"> </v>
      </c>
      <c r="H33" s="31" t="str">
        <f t="shared" si="7"/>
        <v xml:space="preserve"> </v>
      </c>
      <c r="I33" s="31" t="str">
        <f t="shared" si="7"/>
        <v xml:space="preserve"> </v>
      </c>
      <c r="J33" s="31" t="str">
        <f t="shared" si="7"/>
        <v xml:space="preserve"> </v>
      </c>
      <c r="K33" s="31" t="str">
        <f t="shared" si="7"/>
        <v xml:space="preserve"> </v>
      </c>
      <c r="L33" s="31" t="str">
        <f t="shared" si="7"/>
        <v xml:space="preserve"> </v>
      </c>
      <c r="M33" s="31" t="str">
        <f t="shared" si="7"/>
        <v xml:space="preserve"> </v>
      </c>
      <c r="N33" s="31" t="str">
        <f t="shared" si="7"/>
        <v xml:space="preserve"> </v>
      </c>
      <c r="O33" s="31" t="str">
        <f t="shared" si="7"/>
        <v xml:space="preserve"> </v>
      </c>
      <c r="P33" s="31" t="str">
        <f t="shared" si="7"/>
        <v xml:space="preserve"> </v>
      </c>
      <c r="Q33" s="32">
        <f>SUM(E33:P33)</f>
        <v>0</v>
      </c>
      <c r="R33" s="48"/>
    </row>
    <row r="34" spans="2:18" ht="13.8" thickBot="1" x14ac:dyDescent="0.3">
      <c r="B34" s="29" t="s">
        <v>0</v>
      </c>
      <c r="C34" s="29" t="s">
        <v>0</v>
      </c>
      <c r="D34" s="2" t="s">
        <v>0</v>
      </c>
      <c r="E34" s="2" t="s">
        <v>0</v>
      </c>
      <c r="F34" s="2" t="s">
        <v>0</v>
      </c>
      <c r="G34" s="2" t="s">
        <v>0</v>
      </c>
      <c r="H34" s="2" t="s">
        <v>0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0</v>
      </c>
      <c r="O34" s="2" t="s">
        <v>0</v>
      </c>
      <c r="P34" s="2" t="s">
        <v>0</v>
      </c>
      <c r="Q34" s="2" t="s">
        <v>0</v>
      </c>
      <c r="R34" s="1"/>
    </row>
    <row r="35" spans="2:18" ht="13.8" thickBot="1" x14ac:dyDescent="0.3">
      <c r="B35" s="46" t="str">
        <f ca="1">IF(AND(NOT(ISNA($R$2)),B36&lt;&gt;""),OFFSET($E$1,0,R35-1),"")</f>
        <v xml:space="preserve"> </v>
      </c>
      <c r="C35" s="27" t="str">
        <f>IF(COUNT(E35:P35)=COUNTA($E$1:$P$1),IF(SUM(E35:P35)=B36,IF($C$1="Dealer","Dealer","OK"),"OK"),"")</f>
        <v/>
      </c>
      <c r="D35" s="6" t="str">
        <f>IF(B36&gt;0,"Bid","")</f>
        <v>Bid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24">
        <f>SUM(E35:P35)</f>
        <v>0</v>
      </c>
      <c r="R35" s="48">
        <f ca="1">IF(R31=$U$2,1,R31+1)</f>
        <v>1</v>
      </c>
    </row>
    <row r="36" spans="2:18" x14ac:dyDescent="0.25">
      <c r="B36" s="25">
        <f>IF(OR(B32="",B32=$T$3),"",IF(B32&gt;B28,B32+1,IF(B32=1,2,B32-1)))</f>
        <v>3</v>
      </c>
      <c r="C36" s="27" t="str">
        <f>IF(AND(SUM(E36:P36)&lt;&gt;B36,COUNT(E36:P36)=COUNTA($E$1:$P$1)),"Tricks",IF(COUNT(E36:P36)=COUNTA($E$1:$P$1),"OK",""))</f>
        <v/>
      </c>
      <c r="D36" s="4" t="str">
        <f>IF(B36&gt;0,"Made","")</f>
        <v>Made</v>
      </c>
      <c r="E36" s="5"/>
      <c r="F36" s="5"/>
      <c r="G36" s="5"/>
      <c r="H36" s="5"/>
      <c r="I36" s="23"/>
      <c r="J36" s="5"/>
      <c r="K36" s="5"/>
      <c r="L36" s="5"/>
      <c r="M36" s="5"/>
      <c r="N36" s="5"/>
      <c r="O36" s="5"/>
      <c r="P36" s="5"/>
      <c r="Q36" s="24">
        <f>SUM(E36:P36)</f>
        <v>0</v>
      </c>
      <c r="R36" s="48"/>
    </row>
    <row r="37" spans="2:18" x14ac:dyDescent="0.25">
      <c r="B37" s="26" t="str">
        <f>IF(C35="OK",IF(B36=Q35,"Even",IF(B36&gt;Q35,"Underbid","Overbid")),"")</f>
        <v/>
      </c>
      <c r="C37" s="44" t="str">
        <f>IF(C35="OK",+Q35-B36,"")</f>
        <v/>
      </c>
      <c r="D37" s="4" t="str">
        <f>IF(B36&gt;0,"Score","")</f>
        <v>Score</v>
      </c>
      <c r="E37" s="31" t="str">
        <f t="shared" ref="E37:P37" si="8">IF(OR(E$1=" ",$B36="")," ",IF($B36=$Q36,IF(E36=E35,0.00001+E33+10+E36^$T$2,E33-ABS(E36-E35))," "))</f>
        <v xml:space="preserve"> </v>
      </c>
      <c r="F37" s="31" t="str">
        <f t="shared" si="8"/>
        <v xml:space="preserve"> </v>
      </c>
      <c r="G37" s="31" t="str">
        <f t="shared" si="8"/>
        <v xml:space="preserve"> </v>
      </c>
      <c r="H37" s="31" t="str">
        <f t="shared" si="8"/>
        <v xml:space="preserve"> </v>
      </c>
      <c r="I37" s="31" t="str">
        <f t="shared" si="8"/>
        <v xml:space="preserve"> </v>
      </c>
      <c r="J37" s="31" t="str">
        <f t="shared" si="8"/>
        <v xml:space="preserve"> </v>
      </c>
      <c r="K37" s="31" t="str">
        <f t="shared" si="8"/>
        <v xml:space="preserve"> </v>
      </c>
      <c r="L37" s="31" t="str">
        <f t="shared" si="8"/>
        <v xml:space="preserve"> </v>
      </c>
      <c r="M37" s="31" t="str">
        <f t="shared" si="8"/>
        <v xml:space="preserve"> </v>
      </c>
      <c r="N37" s="31" t="str">
        <f t="shared" si="8"/>
        <v xml:space="preserve"> </v>
      </c>
      <c r="O37" s="31" t="str">
        <f t="shared" si="8"/>
        <v xml:space="preserve"> </v>
      </c>
      <c r="P37" s="31" t="str">
        <f t="shared" si="8"/>
        <v xml:space="preserve"> </v>
      </c>
      <c r="Q37" s="32">
        <f>SUM(E37:P37)</f>
        <v>0</v>
      </c>
      <c r="R37" s="48"/>
    </row>
    <row r="38" spans="2:18" ht="13.8" thickBot="1" x14ac:dyDescent="0.3">
      <c r="B38" s="29" t="s">
        <v>0</v>
      </c>
      <c r="C38" s="29" t="s">
        <v>0</v>
      </c>
      <c r="D38" s="2" t="s">
        <v>0</v>
      </c>
      <c r="E38" s="2" t="s">
        <v>0</v>
      </c>
      <c r="F38" s="2" t="s">
        <v>0</v>
      </c>
      <c r="G38" s="2" t="s">
        <v>0</v>
      </c>
      <c r="H38" s="2" t="s">
        <v>0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0</v>
      </c>
      <c r="O38" s="2" t="s">
        <v>0</v>
      </c>
      <c r="P38" s="2" t="s">
        <v>0</v>
      </c>
      <c r="Q38" s="2" t="s">
        <v>0</v>
      </c>
      <c r="R38" s="1"/>
    </row>
    <row r="39" spans="2:18" ht="13.8" thickBot="1" x14ac:dyDescent="0.3">
      <c r="B39" s="46" t="str">
        <f ca="1">IF(AND(NOT(ISNA($R$2)),B40&lt;&gt;""),OFFSET($E$1,0,R39-1),"")</f>
        <v xml:space="preserve"> </v>
      </c>
      <c r="C39" s="27" t="str">
        <f>IF(COUNT(E39:P39)=COUNTA($E$1:$P$1),IF(SUM(E39:P39)=B40,IF($C$1="Dealer","Dealer","OK"),"OK"),"")</f>
        <v/>
      </c>
      <c r="D39" s="6" t="str">
        <f>IF(B40&gt;0,"Bid","")</f>
        <v>Bid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24">
        <f>SUM(E39:P39)</f>
        <v>0</v>
      </c>
      <c r="R39" s="48">
        <f ca="1">IF(R35=$U$2,1,R35+1)</f>
        <v>1</v>
      </c>
    </row>
    <row r="40" spans="2:18" x14ac:dyDescent="0.25">
      <c r="B40" s="25">
        <f>IF(OR(B36="",B36=$T$3),"",IF(B36&gt;B32,B36+1,IF(B36=1,2,B36-1)))</f>
        <v>4</v>
      </c>
      <c r="C40" s="27" t="str">
        <f>IF(AND(SUM(E40:P40)&lt;&gt;B40,COUNT(E40:P40)=COUNTA($E$1:$P$1)),"Tricks",IF(COUNT(E40:P40)=COUNTA($E$1:$P$1),"OK",""))</f>
        <v/>
      </c>
      <c r="D40" s="4" t="str">
        <f>IF(B40&gt;0,"Made","")</f>
        <v>Made</v>
      </c>
      <c r="E40" s="5"/>
      <c r="F40" s="5"/>
      <c r="G40" s="5"/>
      <c r="H40" s="5"/>
      <c r="I40" s="23"/>
      <c r="J40" s="5"/>
      <c r="K40" s="5"/>
      <c r="L40" s="5"/>
      <c r="M40" s="5"/>
      <c r="N40" s="5"/>
      <c r="O40" s="5"/>
      <c r="P40" s="5"/>
      <c r="Q40" s="24">
        <f>SUM(E40:P40)</f>
        <v>0</v>
      </c>
      <c r="R40" s="48"/>
    </row>
    <row r="41" spans="2:18" x14ac:dyDescent="0.25">
      <c r="B41" s="26" t="str">
        <f>IF(C39="OK",IF(B40=Q39,"Even",IF(B40&gt;Q39,"Underbid","Overbid")),"")</f>
        <v/>
      </c>
      <c r="C41" s="44" t="str">
        <f>IF(C39="OK",+Q39-B40,"")</f>
        <v/>
      </c>
      <c r="D41" s="4" t="str">
        <f>IF(B40&gt;0,"Score","")</f>
        <v>Score</v>
      </c>
      <c r="E41" s="31" t="str">
        <f t="shared" ref="E41:P41" si="9">IF(OR(E$1=" ",$B40="")," ",IF($B40=$Q40,IF(E40=E39,0.00001+E37+10+E40^$T$2,E37-ABS(E40-E39))," "))</f>
        <v xml:space="preserve"> </v>
      </c>
      <c r="F41" s="31" t="str">
        <f t="shared" si="9"/>
        <v xml:space="preserve"> </v>
      </c>
      <c r="G41" s="31" t="str">
        <f t="shared" si="9"/>
        <v xml:space="preserve"> </v>
      </c>
      <c r="H41" s="31" t="str">
        <f t="shared" si="9"/>
        <v xml:space="preserve"> </v>
      </c>
      <c r="I41" s="31" t="str">
        <f t="shared" si="9"/>
        <v xml:space="preserve"> </v>
      </c>
      <c r="J41" s="31" t="str">
        <f t="shared" si="9"/>
        <v xml:space="preserve"> </v>
      </c>
      <c r="K41" s="31" t="str">
        <f t="shared" si="9"/>
        <v xml:space="preserve"> </v>
      </c>
      <c r="L41" s="31" t="str">
        <f t="shared" si="9"/>
        <v xml:space="preserve"> </v>
      </c>
      <c r="M41" s="31" t="str">
        <f t="shared" si="9"/>
        <v xml:space="preserve"> </v>
      </c>
      <c r="N41" s="31" t="str">
        <f t="shared" si="9"/>
        <v xml:space="preserve"> </v>
      </c>
      <c r="O41" s="31" t="str">
        <f t="shared" si="9"/>
        <v xml:space="preserve"> </v>
      </c>
      <c r="P41" s="31" t="str">
        <f t="shared" si="9"/>
        <v xml:space="preserve"> </v>
      </c>
      <c r="Q41" s="32">
        <f>SUM(E41:P41)</f>
        <v>0</v>
      </c>
      <c r="R41" s="48"/>
    </row>
    <row r="42" spans="2:18" ht="13.8" thickBot="1" x14ac:dyDescent="0.3">
      <c r="B42" s="29" t="s">
        <v>0</v>
      </c>
      <c r="C42" s="29" t="s">
        <v>0</v>
      </c>
      <c r="D42" s="2" t="s">
        <v>0</v>
      </c>
      <c r="E42" s="2" t="s">
        <v>0</v>
      </c>
      <c r="F42" s="2" t="s">
        <v>0</v>
      </c>
      <c r="G42" s="2" t="s">
        <v>0</v>
      </c>
      <c r="H42" s="2" t="s">
        <v>0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0</v>
      </c>
      <c r="O42" s="2" t="s">
        <v>0</v>
      </c>
      <c r="P42" s="2" t="s">
        <v>0</v>
      </c>
      <c r="Q42" s="2" t="s">
        <v>0</v>
      </c>
      <c r="R42" s="1"/>
    </row>
    <row r="43" spans="2:18" ht="13.8" thickBot="1" x14ac:dyDescent="0.3">
      <c r="B43" s="46" t="str">
        <f ca="1">IF(AND(NOT(ISNA($R$2)),B44&lt;&gt;""),OFFSET($E$1,0,R43-1),"")</f>
        <v xml:space="preserve"> </v>
      </c>
      <c r="C43" s="27" t="str">
        <f>IF(COUNT(E43:P43)=COUNTA($E$1:$P$1),IF(SUM(E43:P43)=B44,IF($C$1="Dealer","Dealer","OK"),"OK"),"")</f>
        <v/>
      </c>
      <c r="D43" s="6" t="str">
        <f>IF(B44&gt;0,"Bid","")</f>
        <v>Bid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24">
        <f>SUM(E43:P43)</f>
        <v>0</v>
      </c>
      <c r="R43" s="48">
        <f ca="1">IF(R39=$U$2,1,R39+1)</f>
        <v>1</v>
      </c>
    </row>
    <row r="44" spans="2:18" x14ac:dyDescent="0.25">
      <c r="B44" s="25">
        <f>IF(OR(B40="",B40=$T$3),"",IF(B40&gt;B36,B40+1,IF(B40=1,2,B40-1)))</f>
        <v>5</v>
      </c>
      <c r="C44" s="27" t="str">
        <f>IF(AND(SUM(E44:P44)&lt;&gt;B44,COUNT(E44:P44)=COUNTA($E$1:$P$1)),"Tricks",IF(COUNT(E44:P44)=COUNTA($E$1:$P$1),"OK",""))</f>
        <v/>
      </c>
      <c r="D44" s="4" t="str">
        <f>IF(B44&gt;0,"Made","")</f>
        <v>Made</v>
      </c>
      <c r="E44" s="5"/>
      <c r="F44" s="5"/>
      <c r="G44" s="5"/>
      <c r="H44" s="5"/>
      <c r="I44" s="23"/>
      <c r="J44" s="5"/>
      <c r="K44" s="5"/>
      <c r="L44" s="5"/>
      <c r="M44" s="5"/>
      <c r="N44" s="5"/>
      <c r="O44" s="5"/>
      <c r="P44" s="5"/>
      <c r="Q44" s="24">
        <f>SUM(E44:P44)</f>
        <v>0</v>
      </c>
      <c r="R44" s="48"/>
    </row>
    <row r="45" spans="2:18" x14ac:dyDescent="0.25">
      <c r="B45" s="26" t="str">
        <f>IF(C43="OK",IF(B44=Q43,"Even",IF(B44&gt;Q43,"Underbid","Overbid")),"")</f>
        <v/>
      </c>
      <c r="C45" s="44" t="str">
        <f>IF(C43="OK",+Q43-B44,"")</f>
        <v/>
      </c>
      <c r="D45" s="4" t="str">
        <f>IF(B44&gt;0,"Score","")</f>
        <v>Score</v>
      </c>
      <c r="E45" s="31" t="str">
        <f t="shared" ref="E45:P45" si="10">IF(OR(E$1=" ",$B44="")," ",IF($B44=$Q44,IF(E44=E43,0.00001+E41+10+E44^$T$2,E41-ABS(E44-E43))," "))</f>
        <v xml:space="preserve"> </v>
      </c>
      <c r="F45" s="31" t="str">
        <f t="shared" si="10"/>
        <v xml:space="preserve"> </v>
      </c>
      <c r="G45" s="31" t="str">
        <f t="shared" si="10"/>
        <v xml:space="preserve"> </v>
      </c>
      <c r="H45" s="31" t="str">
        <f t="shared" si="10"/>
        <v xml:space="preserve"> </v>
      </c>
      <c r="I45" s="31" t="str">
        <f t="shared" si="10"/>
        <v xml:space="preserve"> </v>
      </c>
      <c r="J45" s="31" t="str">
        <f t="shared" si="10"/>
        <v xml:space="preserve"> </v>
      </c>
      <c r="K45" s="31" t="str">
        <f t="shared" si="10"/>
        <v xml:space="preserve"> </v>
      </c>
      <c r="L45" s="31" t="str">
        <f t="shared" si="10"/>
        <v xml:space="preserve"> </v>
      </c>
      <c r="M45" s="31" t="str">
        <f t="shared" si="10"/>
        <v xml:space="preserve"> </v>
      </c>
      <c r="N45" s="31" t="str">
        <f t="shared" si="10"/>
        <v xml:space="preserve"> </v>
      </c>
      <c r="O45" s="31" t="str">
        <f t="shared" si="10"/>
        <v xml:space="preserve"> </v>
      </c>
      <c r="P45" s="31" t="str">
        <f t="shared" si="10"/>
        <v xml:space="preserve"> </v>
      </c>
      <c r="Q45" s="32">
        <f>SUM(E45:P45)</f>
        <v>0</v>
      </c>
      <c r="R45" s="48"/>
    </row>
    <row r="46" spans="2:18" ht="13.8" thickBot="1" x14ac:dyDescent="0.3">
      <c r="B46" s="29" t="s">
        <v>0</v>
      </c>
      <c r="C46" s="29" t="s">
        <v>0</v>
      </c>
      <c r="D46" s="2" t="s">
        <v>0</v>
      </c>
      <c r="E46" s="2" t="s">
        <v>0</v>
      </c>
      <c r="F46" s="2" t="s">
        <v>0</v>
      </c>
      <c r="G46" s="2" t="s">
        <v>0</v>
      </c>
      <c r="H46" s="2" t="s">
        <v>0</v>
      </c>
      <c r="I46" s="2" t="s">
        <v>0</v>
      </c>
      <c r="J46" s="2" t="s">
        <v>0</v>
      </c>
      <c r="K46" s="2" t="s">
        <v>0</v>
      </c>
      <c r="L46" s="2" t="s">
        <v>0</v>
      </c>
      <c r="M46" s="2" t="s">
        <v>0</v>
      </c>
      <c r="N46" s="2" t="s">
        <v>0</v>
      </c>
      <c r="O46" s="2" t="s">
        <v>0</v>
      </c>
      <c r="P46" s="2" t="s">
        <v>0</v>
      </c>
      <c r="Q46" s="2" t="s">
        <v>0</v>
      </c>
      <c r="R46" s="1"/>
    </row>
    <row r="47" spans="2:18" ht="13.8" thickBot="1" x14ac:dyDescent="0.3">
      <c r="B47" s="46" t="str">
        <f ca="1">IF(AND(NOT(ISNA($R$2)),B48&lt;&gt;""),OFFSET($E$1,0,R47-1),"")</f>
        <v xml:space="preserve"> </v>
      </c>
      <c r="C47" s="27" t="str">
        <f>IF(COUNT(E47:P47)=COUNTA($E$1:$P$1),IF(SUM(E47:P47)=B48,IF($C$1="Dealer","Dealer","OK"),"OK"),"")</f>
        <v/>
      </c>
      <c r="D47" s="6" t="str">
        <f>IF(B48&gt;0,"Bid","")</f>
        <v>Bid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24">
        <f>SUM(E47:P47)</f>
        <v>0</v>
      </c>
      <c r="R47" s="48">
        <f ca="1">IF(R43=$U$2,1,R43+1)</f>
        <v>1</v>
      </c>
    </row>
    <row r="48" spans="2:18" x14ac:dyDescent="0.25">
      <c r="B48" s="25">
        <f>IF(OR(B44="",B44=$T$3),"",IF(B44&gt;B40,B44+1,IF(B44=1,2,B44-1)))</f>
        <v>6</v>
      </c>
      <c r="C48" s="27" t="str">
        <f>IF(AND(SUM(E48:P48)&lt;&gt;B48,COUNT(E48:P48)=COUNTA($E$1:$P$1)),"Tricks",IF(COUNT(E48:P48)=COUNTA($E$1:$P$1),"OK",""))</f>
        <v/>
      </c>
      <c r="D48" s="4" t="str">
        <f>IF(B48&gt;0,"Made","")</f>
        <v>Made</v>
      </c>
      <c r="E48" s="5"/>
      <c r="F48" s="5"/>
      <c r="G48" s="5"/>
      <c r="H48" s="5"/>
      <c r="I48" s="23"/>
      <c r="J48" s="5"/>
      <c r="K48" s="5"/>
      <c r="L48" s="5"/>
      <c r="M48" s="5"/>
      <c r="N48" s="5"/>
      <c r="O48" s="5"/>
      <c r="P48" s="5"/>
      <c r="Q48" s="24">
        <f>SUM(E48:P48)</f>
        <v>0</v>
      </c>
      <c r="R48" s="48"/>
    </row>
    <row r="49" spans="2:18" x14ac:dyDescent="0.25">
      <c r="B49" s="26" t="str">
        <f>IF(C47="OK",IF(B48=Q47,"Even",IF(B48&gt;Q47,"Underbid","Overbid")),"")</f>
        <v/>
      </c>
      <c r="C49" s="44" t="str">
        <f>IF(C47="OK",+Q47-B48,"")</f>
        <v/>
      </c>
      <c r="D49" s="4" t="str">
        <f>IF(B48&gt;0,"Score","")</f>
        <v>Score</v>
      </c>
      <c r="E49" s="31" t="str">
        <f t="shared" ref="E49:P49" si="11">IF(OR(E$1=" ",$B48="")," ",IF($B48=$Q48,IF(E48=E47,0.00001+E45+10+E48^$T$2,E45-ABS(E48-E47))," "))</f>
        <v xml:space="preserve"> </v>
      </c>
      <c r="F49" s="31" t="str">
        <f t="shared" si="11"/>
        <v xml:space="preserve"> </v>
      </c>
      <c r="G49" s="31" t="str">
        <f t="shared" si="11"/>
        <v xml:space="preserve"> </v>
      </c>
      <c r="H49" s="31" t="str">
        <f t="shared" si="11"/>
        <v xml:space="preserve"> </v>
      </c>
      <c r="I49" s="31" t="str">
        <f t="shared" si="11"/>
        <v xml:space="preserve"> </v>
      </c>
      <c r="J49" s="31" t="str">
        <f t="shared" si="11"/>
        <v xml:space="preserve"> </v>
      </c>
      <c r="K49" s="31" t="str">
        <f t="shared" si="11"/>
        <v xml:space="preserve"> </v>
      </c>
      <c r="L49" s="31" t="str">
        <f t="shared" si="11"/>
        <v xml:space="preserve"> </v>
      </c>
      <c r="M49" s="31" t="str">
        <f t="shared" si="11"/>
        <v xml:space="preserve"> </v>
      </c>
      <c r="N49" s="31" t="str">
        <f t="shared" si="11"/>
        <v xml:space="preserve"> </v>
      </c>
      <c r="O49" s="31" t="str">
        <f t="shared" si="11"/>
        <v xml:space="preserve"> </v>
      </c>
      <c r="P49" s="31" t="str">
        <f t="shared" si="11"/>
        <v xml:space="preserve"> </v>
      </c>
      <c r="Q49" s="32">
        <f>SUM(E49:P49)</f>
        <v>0</v>
      </c>
      <c r="R49" s="48"/>
    </row>
    <row r="50" spans="2:18" ht="13.8" thickBot="1" x14ac:dyDescent="0.3">
      <c r="B50" s="29" t="s">
        <v>0</v>
      </c>
      <c r="C50" s="29" t="s">
        <v>0</v>
      </c>
      <c r="D50" s="2" t="s">
        <v>0</v>
      </c>
      <c r="E50" s="2" t="s">
        <v>0</v>
      </c>
      <c r="F50" s="2" t="s">
        <v>0</v>
      </c>
      <c r="G50" s="2" t="s">
        <v>0</v>
      </c>
      <c r="H50" s="2" t="s">
        <v>0</v>
      </c>
      <c r="I50" s="2" t="s">
        <v>0</v>
      </c>
      <c r="J50" s="2" t="s">
        <v>0</v>
      </c>
      <c r="K50" s="2" t="s">
        <v>0</v>
      </c>
      <c r="L50" s="2" t="s">
        <v>0</v>
      </c>
      <c r="M50" s="2" t="s">
        <v>0</v>
      </c>
      <c r="N50" s="2" t="s">
        <v>0</v>
      </c>
      <c r="O50" s="2" t="s">
        <v>0</v>
      </c>
      <c r="P50" s="2" t="s">
        <v>0</v>
      </c>
      <c r="Q50" s="2" t="s">
        <v>0</v>
      </c>
      <c r="R50" s="1"/>
    </row>
    <row r="51" spans="2:18" ht="13.8" thickBot="1" x14ac:dyDescent="0.3">
      <c r="B51" s="46" t="str">
        <f ca="1">IF(AND(NOT(ISNA($R$2)),B52&lt;&gt;""),OFFSET($E$1,0,R51-1),"")</f>
        <v xml:space="preserve"> </v>
      </c>
      <c r="C51" s="27" t="str">
        <f>IF(COUNT(E51:P51)=COUNTA($E$1:$P$1),IF(SUM(E51:P51)=B52,IF($C$1="Dealer","Dealer","OK"),"OK"),"")</f>
        <v/>
      </c>
      <c r="D51" s="6" t="str">
        <f>IF(B52&gt;0,"Bid","")</f>
        <v>Bid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24">
        <f>SUM(E51:P51)</f>
        <v>0</v>
      </c>
      <c r="R51" s="48">
        <f ca="1">IF(R47=$U$2,1,R47+1)</f>
        <v>1</v>
      </c>
    </row>
    <row r="52" spans="2:18" x14ac:dyDescent="0.25">
      <c r="B52" s="25">
        <f>IF(OR(B48="",B48=$T$3),"",IF(B48&gt;B44,B48+1,IF(B48=1,2,B48-1)))</f>
        <v>7</v>
      </c>
      <c r="C52" s="27" t="str">
        <f>IF(AND(SUM(E52:P52)&lt;&gt;B52,COUNT(E52:P52)=COUNTA($E$1:$P$1)),"Tricks",IF(COUNT(E52:P52)=COUNTA($E$1:$P$1),"OK",""))</f>
        <v/>
      </c>
      <c r="D52" s="4" t="str">
        <f>IF(B52&gt;0,"Made","")</f>
        <v>Made</v>
      </c>
      <c r="E52" s="5"/>
      <c r="F52" s="5"/>
      <c r="G52" s="5"/>
      <c r="H52" s="5"/>
      <c r="I52" s="23"/>
      <c r="J52" s="5"/>
      <c r="K52" s="5"/>
      <c r="L52" s="5"/>
      <c r="M52" s="5"/>
      <c r="N52" s="5"/>
      <c r="O52" s="5"/>
      <c r="P52" s="5"/>
      <c r="Q52" s="24">
        <f>SUM(E52:P52)</f>
        <v>0</v>
      </c>
      <c r="R52" s="48"/>
    </row>
    <row r="53" spans="2:18" x14ac:dyDescent="0.25">
      <c r="B53" s="26" t="str">
        <f>IF(C51="OK",IF(B52=Q51,"Even",IF(B52&gt;Q51,"Underbid","Overbid")),"")</f>
        <v/>
      </c>
      <c r="C53" s="44" t="str">
        <f>IF(C51="OK",+Q51-B52,"")</f>
        <v/>
      </c>
      <c r="D53" s="4" t="str">
        <f>IF(B52&gt;0,"Score","")</f>
        <v>Score</v>
      </c>
      <c r="E53" s="31" t="str">
        <f t="shared" ref="E53:P53" si="12">IF(OR(E$1=" ",$B52="")," ",IF($B52=$Q52,IF(E52=E51,0.00001+E49+10+E52^$T$2,E49-ABS(E52-E51))," "))</f>
        <v xml:space="preserve"> </v>
      </c>
      <c r="F53" s="31" t="str">
        <f t="shared" si="12"/>
        <v xml:space="preserve"> </v>
      </c>
      <c r="G53" s="31" t="str">
        <f t="shared" si="12"/>
        <v xml:space="preserve"> </v>
      </c>
      <c r="H53" s="31" t="str">
        <f t="shared" si="12"/>
        <v xml:space="preserve"> </v>
      </c>
      <c r="I53" s="31" t="str">
        <f t="shared" si="12"/>
        <v xml:space="preserve"> </v>
      </c>
      <c r="J53" s="31" t="str">
        <f t="shared" si="12"/>
        <v xml:space="preserve"> </v>
      </c>
      <c r="K53" s="31" t="str">
        <f t="shared" si="12"/>
        <v xml:space="preserve"> </v>
      </c>
      <c r="L53" s="31" t="str">
        <f t="shared" si="12"/>
        <v xml:space="preserve"> </v>
      </c>
      <c r="M53" s="31" t="str">
        <f t="shared" si="12"/>
        <v xml:space="preserve"> </v>
      </c>
      <c r="N53" s="31" t="str">
        <f t="shared" si="12"/>
        <v xml:space="preserve"> </v>
      </c>
      <c r="O53" s="31" t="str">
        <f t="shared" si="12"/>
        <v xml:space="preserve"> </v>
      </c>
      <c r="P53" s="31" t="str">
        <f t="shared" si="12"/>
        <v xml:space="preserve"> </v>
      </c>
      <c r="Q53" s="32">
        <f>SUM(E53:P53)</f>
        <v>0</v>
      </c>
      <c r="R53" s="48"/>
    </row>
    <row r="54" spans="2:18" ht="13.8" thickBot="1" x14ac:dyDescent="0.3">
      <c r="B54" s="29" t="s">
        <v>0</v>
      </c>
      <c r="C54" s="29" t="s">
        <v>0</v>
      </c>
      <c r="D54" s="2" t="s">
        <v>0</v>
      </c>
      <c r="E54" s="2" t="s">
        <v>0</v>
      </c>
      <c r="F54" s="2" t="s">
        <v>0</v>
      </c>
      <c r="G54" s="2" t="s">
        <v>0</v>
      </c>
      <c r="H54" s="2" t="s">
        <v>0</v>
      </c>
      <c r="I54" s="2" t="s">
        <v>0</v>
      </c>
      <c r="J54" s="2" t="s">
        <v>0</v>
      </c>
      <c r="K54" s="2" t="s">
        <v>0</v>
      </c>
      <c r="L54" s="2" t="s">
        <v>0</v>
      </c>
      <c r="M54" s="2" t="s">
        <v>0</v>
      </c>
      <c r="N54" s="2" t="s">
        <v>0</v>
      </c>
      <c r="O54" s="2" t="s">
        <v>0</v>
      </c>
      <c r="P54" s="2" t="s">
        <v>0</v>
      </c>
      <c r="Q54" s="2" t="s">
        <v>0</v>
      </c>
      <c r="R54" s="1"/>
    </row>
    <row r="55" spans="2:18" ht="13.8" thickBot="1" x14ac:dyDescent="0.3">
      <c r="B55" s="46" t="str">
        <f ca="1">IF(AND(NOT(ISNA($R$2)),B56&lt;&gt;""),OFFSET($E$1,0,R55-1),"")</f>
        <v/>
      </c>
      <c r="C55" s="27" t="str">
        <f>IF(COUNT(E55:P55)=COUNTA($E$1:$P$1),IF(SUM(E55:P55)=B56,IF($C$1="Dealer","Dealer","OK"),"OK"),"")</f>
        <v/>
      </c>
      <c r="D55" s="6" t="str">
        <f>IF(B56&gt;0,"Bid","")</f>
        <v/>
      </c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24">
        <f>SUM(E55:P55)</f>
        <v>0</v>
      </c>
      <c r="R55" s="48">
        <f ca="1">IF(R51=$U$2,1,R51+1)</f>
        <v>1</v>
      </c>
    </row>
    <row r="56" spans="2:18" x14ac:dyDescent="0.25">
      <c r="B56" s="25" t="str">
        <f>IF(OR(B52="",B52=$T$3),"",IF(B52&gt;B48,B52+1,IF(B52=1,2,B52-1)))</f>
        <v/>
      </c>
      <c r="C56" s="27" t="str">
        <f>IF(AND(SUM(E56:P56)&lt;&gt;B56,COUNT(E56:P56)=COUNTA($E$1:$P$1)),"Tricks",IF(COUNT(E56:P56)=COUNTA($E$1:$P$1),"OK",""))</f>
        <v/>
      </c>
      <c r="D56" s="4" t="str">
        <f>IF(B56&gt;0,"Made","")</f>
        <v/>
      </c>
      <c r="E56" s="5"/>
      <c r="F56" s="5"/>
      <c r="G56" s="5"/>
      <c r="H56" s="5"/>
      <c r="I56" s="23"/>
      <c r="J56" s="5"/>
      <c r="K56" s="5"/>
      <c r="L56" s="5"/>
      <c r="M56" s="5"/>
      <c r="N56" s="5"/>
      <c r="O56" s="5"/>
      <c r="P56" s="5"/>
      <c r="Q56" s="24">
        <f>SUM(E56:P56)</f>
        <v>0</v>
      </c>
      <c r="R56" s="48"/>
    </row>
    <row r="57" spans="2:18" x14ac:dyDescent="0.25">
      <c r="B57" s="26" t="str">
        <f>IF(C55="OK",IF(B56=Q55,"Even",IF(B56&gt;Q55,"Underbid","Overbid")),"")</f>
        <v/>
      </c>
      <c r="C57" s="44" t="str">
        <f>IF(C55="OK",+Q55-B56,"")</f>
        <v/>
      </c>
      <c r="D57" s="4" t="str">
        <f>IF(B56&gt;0,"Score","")</f>
        <v/>
      </c>
      <c r="E57" s="31" t="str">
        <f t="shared" ref="E57:P57" si="13">IF(OR(E$1=" ",$B56="")," ",IF($B56=$Q56,IF(E56=E55,0.00001+E53+10+E56^$T$2,E53-ABS(E56-E55))," "))</f>
        <v xml:space="preserve"> </v>
      </c>
      <c r="F57" s="31" t="str">
        <f t="shared" si="13"/>
        <v xml:space="preserve"> </v>
      </c>
      <c r="G57" s="31" t="str">
        <f t="shared" si="13"/>
        <v xml:space="preserve"> </v>
      </c>
      <c r="H57" s="31" t="str">
        <f t="shared" si="13"/>
        <v xml:space="preserve"> </v>
      </c>
      <c r="I57" s="31" t="str">
        <f t="shared" si="13"/>
        <v xml:space="preserve"> </v>
      </c>
      <c r="J57" s="31" t="str">
        <f t="shared" si="13"/>
        <v xml:space="preserve"> </v>
      </c>
      <c r="K57" s="31" t="str">
        <f t="shared" si="13"/>
        <v xml:space="preserve"> </v>
      </c>
      <c r="L57" s="31" t="str">
        <f t="shared" si="13"/>
        <v xml:space="preserve"> </v>
      </c>
      <c r="M57" s="31" t="str">
        <f t="shared" si="13"/>
        <v xml:space="preserve"> </v>
      </c>
      <c r="N57" s="31" t="str">
        <f t="shared" si="13"/>
        <v xml:space="preserve"> </v>
      </c>
      <c r="O57" s="31" t="str">
        <f t="shared" si="13"/>
        <v xml:space="preserve"> </v>
      </c>
      <c r="P57" s="31" t="str">
        <f t="shared" si="13"/>
        <v xml:space="preserve"> </v>
      </c>
      <c r="Q57" s="32">
        <f>SUM(E57:P57)</f>
        <v>0</v>
      </c>
      <c r="R57" s="48"/>
    </row>
    <row r="58" spans="2:18" ht="13.8" thickBot="1" x14ac:dyDescent="0.3">
      <c r="B58" s="29" t="s">
        <v>0</v>
      </c>
      <c r="C58" s="29" t="s">
        <v>0</v>
      </c>
      <c r="D58" s="2" t="s">
        <v>0</v>
      </c>
      <c r="E58" s="2" t="s">
        <v>0</v>
      </c>
      <c r="F58" s="2" t="s">
        <v>0</v>
      </c>
      <c r="G58" s="2" t="s">
        <v>0</v>
      </c>
      <c r="H58" s="2" t="s">
        <v>0</v>
      </c>
      <c r="I58" s="2" t="s">
        <v>0</v>
      </c>
      <c r="J58" s="2" t="s">
        <v>0</v>
      </c>
      <c r="K58" s="2" t="s">
        <v>0</v>
      </c>
      <c r="L58" s="2" t="s">
        <v>0</v>
      </c>
      <c r="M58" s="2" t="s">
        <v>0</v>
      </c>
      <c r="N58" s="2" t="s">
        <v>0</v>
      </c>
      <c r="O58" s="2" t="s">
        <v>0</v>
      </c>
      <c r="P58" s="2" t="s">
        <v>0</v>
      </c>
      <c r="Q58" s="2" t="s">
        <v>0</v>
      </c>
      <c r="R58" s="1"/>
    </row>
    <row r="59" spans="2:18" ht="13.8" thickBot="1" x14ac:dyDescent="0.3">
      <c r="B59" s="46" t="str">
        <f ca="1">IF(AND(NOT(ISNA($R$2)),B60&lt;&gt;""),OFFSET($E$1,0,R59-1),"")</f>
        <v/>
      </c>
      <c r="C59" s="27" t="str">
        <f>IF(COUNT(E59:P59)=COUNTA($E$1:$P$1),IF(SUM(E59:P59)=B60,IF($C$1="Dealer","Dealer","OK"),"OK"),"")</f>
        <v/>
      </c>
      <c r="D59" s="6" t="str">
        <f>IF(B60&gt;0,"Bid","")</f>
        <v/>
      </c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24">
        <f>SUM(E59:P59)</f>
        <v>0</v>
      </c>
      <c r="R59" s="48">
        <f ca="1">IF(R55=$U$2,1,R55+1)</f>
        <v>1</v>
      </c>
    </row>
    <row r="60" spans="2:18" x14ac:dyDescent="0.25">
      <c r="B60" s="25" t="str">
        <f>IF(OR(B56="",B56=$T$3),"",IF(B56&gt;B52,B56+1,IF(B56=1,2,B56-1)))</f>
        <v/>
      </c>
      <c r="C60" s="27" t="str">
        <f>IF(AND(SUM(E60:P60)&lt;&gt;B60,COUNT(E60:P60)=COUNTA($E$1:$P$1)),"Tricks",IF(COUNT(E60:P60)=COUNTA($E$1:$P$1),"OK",""))</f>
        <v/>
      </c>
      <c r="D60" s="4" t="str">
        <f>IF(B60&gt;0,"Made","")</f>
        <v/>
      </c>
      <c r="E60" s="5"/>
      <c r="F60" s="5"/>
      <c r="G60" s="5"/>
      <c r="H60" s="5"/>
      <c r="I60" s="23"/>
      <c r="J60" s="5"/>
      <c r="K60" s="5"/>
      <c r="L60" s="5"/>
      <c r="M60" s="5"/>
      <c r="N60" s="5"/>
      <c r="O60" s="5"/>
      <c r="P60" s="5"/>
      <c r="Q60" s="24">
        <f>SUM(E60:P60)</f>
        <v>0</v>
      </c>
      <c r="R60" s="48"/>
    </row>
    <row r="61" spans="2:18" x14ac:dyDescent="0.25">
      <c r="B61" s="26" t="str">
        <f>IF(C59="OK",IF(B60=Q59,"Even",IF(B60&gt;Q59,"Underbid","Overbid")),"")</f>
        <v/>
      </c>
      <c r="C61" s="44" t="str">
        <f>IF(C59="OK",+Q59-B60,"")</f>
        <v/>
      </c>
      <c r="D61" s="4" t="str">
        <f>IF(B60&gt;0,"Score","")</f>
        <v/>
      </c>
      <c r="E61" s="31" t="str">
        <f t="shared" ref="E61:P61" si="14">IF(OR(E$1=" ",$B60="")," ",IF($B60=$Q60,IF(E60=E59,0.00001+E57+10+E60^$T$2,E57-ABS(E60-E59))," "))</f>
        <v xml:space="preserve"> </v>
      </c>
      <c r="F61" s="31" t="str">
        <f t="shared" si="14"/>
        <v xml:space="preserve"> </v>
      </c>
      <c r="G61" s="31" t="str">
        <f t="shared" si="14"/>
        <v xml:space="preserve"> </v>
      </c>
      <c r="H61" s="31" t="str">
        <f t="shared" si="14"/>
        <v xml:space="preserve"> </v>
      </c>
      <c r="I61" s="31" t="str">
        <f t="shared" si="14"/>
        <v xml:space="preserve"> </v>
      </c>
      <c r="J61" s="31" t="str">
        <f t="shared" si="14"/>
        <v xml:space="preserve"> </v>
      </c>
      <c r="K61" s="31" t="str">
        <f t="shared" si="14"/>
        <v xml:space="preserve"> </v>
      </c>
      <c r="L61" s="31" t="str">
        <f t="shared" si="14"/>
        <v xml:space="preserve"> </v>
      </c>
      <c r="M61" s="31" t="str">
        <f t="shared" si="14"/>
        <v xml:space="preserve"> </v>
      </c>
      <c r="N61" s="31" t="str">
        <f t="shared" si="14"/>
        <v xml:space="preserve"> </v>
      </c>
      <c r="O61" s="31" t="str">
        <f t="shared" si="14"/>
        <v xml:space="preserve"> </v>
      </c>
      <c r="P61" s="31" t="str">
        <f t="shared" si="14"/>
        <v xml:space="preserve"> </v>
      </c>
      <c r="Q61" s="32">
        <f>SUM(E61:P61)</f>
        <v>0</v>
      </c>
      <c r="R61" s="48"/>
    </row>
    <row r="62" spans="2:18" ht="13.8" thickBot="1" x14ac:dyDescent="0.3">
      <c r="B62" s="29" t="s">
        <v>0</v>
      </c>
      <c r="C62" s="29" t="s">
        <v>0</v>
      </c>
      <c r="D62" s="2" t="s">
        <v>0</v>
      </c>
      <c r="E62" s="2" t="s">
        <v>0</v>
      </c>
      <c r="F62" s="2" t="s">
        <v>0</v>
      </c>
      <c r="G62" s="2" t="s">
        <v>0</v>
      </c>
      <c r="H62" s="2" t="s">
        <v>0</v>
      </c>
      <c r="I62" s="2" t="s">
        <v>0</v>
      </c>
      <c r="J62" s="2" t="s">
        <v>0</v>
      </c>
      <c r="K62" s="2" t="s">
        <v>0</v>
      </c>
      <c r="L62" s="2" t="s">
        <v>0</v>
      </c>
      <c r="M62" s="2" t="s">
        <v>0</v>
      </c>
      <c r="N62" s="2" t="s">
        <v>0</v>
      </c>
      <c r="O62" s="2" t="s">
        <v>0</v>
      </c>
      <c r="P62" s="2" t="s">
        <v>0</v>
      </c>
      <c r="Q62" s="2" t="s">
        <v>0</v>
      </c>
      <c r="R62" s="1"/>
    </row>
    <row r="63" spans="2:18" ht="13.8" thickBot="1" x14ac:dyDescent="0.3">
      <c r="B63" s="46" t="str">
        <f ca="1">IF(AND(NOT(ISNA($R$2)),B64&lt;&gt;""),OFFSET($E$1,0,R63-1),"")</f>
        <v/>
      </c>
      <c r="C63" s="27" t="str">
        <f>IF(COUNT(E63:P63)=COUNTA($E$1:$P$1),IF(SUM(E63:P63)=B64,IF($C$1="Dealer","Dealer","OK"),"OK"),"")</f>
        <v/>
      </c>
      <c r="D63" s="6" t="str">
        <f>IF(B64&gt;0,"Bid","")</f>
        <v/>
      </c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24">
        <f>SUM(E63:P63)</f>
        <v>0</v>
      </c>
      <c r="R63" s="48">
        <f ca="1">IF(R59=$U$2,1,R59+1)</f>
        <v>1</v>
      </c>
    </row>
    <row r="64" spans="2:18" x14ac:dyDescent="0.25">
      <c r="B64" s="25" t="str">
        <f>IF(OR(B60="",B60=$T$3),"",IF(B60&gt;B56,B60+1,IF(B60=1,2,B60-1)))</f>
        <v/>
      </c>
      <c r="C64" s="27" t="str">
        <f>IF(AND(SUM(E64:P64)&lt;&gt;B64,COUNT(E64:P64)=COUNTA($E$1:$P$1)),"Tricks",IF(COUNT(E64:P64)=COUNTA($E$1:$P$1),"OK",""))</f>
        <v/>
      </c>
      <c r="D64" s="4" t="str">
        <f>IF(B64&gt;0,"Made","")</f>
        <v/>
      </c>
      <c r="E64" s="5"/>
      <c r="F64" s="5"/>
      <c r="G64" s="5"/>
      <c r="H64" s="5"/>
      <c r="I64" s="23"/>
      <c r="J64" s="5"/>
      <c r="K64" s="5"/>
      <c r="L64" s="5"/>
      <c r="M64" s="5"/>
      <c r="N64" s="5"/>
      <c r="O64" s="5"/>
      <c r="P64" s="5"/>
      <c r="Q64" s="24">
        <f>SUM(E64:P64)</f>
        <v>0</v>
      </c>
      <c r="R64" s="48"/>
    </row>
    <row r="65" spans="2:18" x14ac:dyDescent="0.25">
      <c r="B65" s="26" t="str">
        <f>IF(C63="OK",IF(B64=Q63,"Even",IF(B64&gt;Q63,"Underbid","Overbid")),"")</f>
        <v/>
      </c>
      <c r="C65" s="44" t="str">
        <f>IF(C63="OK",+Q63-B64,"")</f>
        <v/>
      </c>
      <c r="D65" s="4" t="str">
        <f>IF(B64&gt;0,"Score","")</f>
        <v/>
      </c>
      <c r="E65" s="31" t="str">
        <f t="shared" ref="E65:P65" si="15">IF(OR(E$1=" ",$B64="")," ",IF($B64=$Q64,IF(E64=E63,0.00001+E61+10+E64^$T$2,E61-ABS(E64-E63))," "))</f>
        <v xml:space="preserve"> </v>
      </c>
      <c r="F65" s="31" t="str">
        <f t="shared" si="15"/>
        <v xml:space="preserve"> </v>
      </c>
      <c r="G65" s="31" t="str">
        <f t="shared" si="15"/>
        <v xml:space="preserve"> </v>
      </c>
      <c r="H65" s="31" t="str">
        <f t="shared" si="15"/>
        <v xml:space="preserve"> </v>
      </c>
      <c r="I65" s="31" t="str">
        <f t="shared" si="15"/>
        <v xml:space="preserve"> </v>
      </c>
      <c r="J65" s="31" t="str">
        <f t="shared" si="15"/>
        <v xml:space="preserve"> </v>
      </c>
      <c r="K65" s="31" t="str">
        <f t="shared" si="15"/>
        <v xml:space="preserve"> </v>
      </c>
      <c r="L65" s="31" t="str">
        <f t="shared" si="15"/>
        <v xml:space="preserve"> </v>
      </c>
      <c r="M65" s="31" t="str">
        <f t="shared" si="15"/>
        <v xml:space="preserve"> </v>
      </c>
      <c r="N65" s="31" t="str">
        <f t="shared" si="15"/>
        <v xml:space="preserve"> </v>
      </c>
      <c r="O65" s="31" t="str">
        <f t="shared" si="15"/>
        <v xml:space="preserve"> </v>
      </c>
      <c r="P65" s="31" t="str">
        <f t="shared" si="15"/>
        <v xml:space="preserve"> </v>
      </c>
      <c r="Q65" s="32">
        <f>SUM(E65:P65)</f>
        <v>0</v>
      </c>
      <c r="R65" s="48"/>
    </row>
    <row r="66" spans="2:18" ht="13.8" thickBot="1" x14ac:dyDescent="0.3">
      <c r="B66" s="29" t="s">
        <v>0</v>
      </c>
      <c r="C66" s="29" t="s">
        <v>0</v>
      </c>
      <c r="D66" s="2" t="s">
        <v>0</v>
      </c>
      <c r="E66" s="2" t="s">
        <v>0</v>
      </c>
      <c r="F66" s="2" t="s">
        <v>0</v>
      </c>
      <c r="G66" s="2" t="s">
        <v>0</v>
      </c>
      <c r="H66" s="2" t="s">
        <v>0</v>
      </c>
      <c r="I66" s="2" t="s">
        <v>0</v>
      </c>
      <c r="J66" s="2" t="s">
        <v>0</v>
      </c>
      <c r="K66" s="2" t="s">
        <v>0</v>
      </c>
      <c r="L66" s="2" t="s">
        <v>0</v>
      </c>
      <c r="M66" s="2" t="s">
        <v>0</v>
      </c>
      <c r="N66" s="2" t="s">
        <v>0</v>
      </c>
      <c r="O66" s="2" t="s">
        <v>0</v>
      </c>
      <c r="P66" s="2" t="s">
        <v>0</v>
      </c>
      <c r="Q66" s="2" t="s">
        <v>0</v>
      </c>
      <c r="R66" s="1"/>
    </row>
    <row r="67" spans="2:18" ht="13.8" thickBot="1" x14ac:dyDescent="0.3">
      <c r="B67" s="46" t="str">
        <f ca="1">IF(AND(NOT(ISNA($R$2)),B68&lt;&gt;""),OFFSET($E$1,0,R67-1),"")</f>
        <v/>
      </c>
      <c r="C67" s="27" t="str">
        <f>IF(COUNT(E67:P67)=COUNTA($E$1:$P$1),IF(SUM(E67:P67)=B68,IF($C$1="Dealer","Dealer","OK"),"OK"),"")</f>
        <v/>
      </c>
      <c r="D67" s="6" t="str">
        <f>IF(B68&gt;0,"Bid","")</f>
        <v/>
      </c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24">
        <f>SUM(E67:P67)</f>
        <v>0</v>
      </c>
      <c r="R67" s="48">
        <f ca="1">IF(R63=$U$2,1,R63+1)</f>
        <v>1</v>
      </c>
    </row>
    <row r="68" spans="2:18" x14ac:dyDescent="0.25">
      <c r="B68" s="25" t="str">
        <f>IF(OR(B64="",B64=$T$3),"",IF(B64&gt;B60,B64+1,IF(B64=1,2,B64-1)))</f>
        <v/>
      </c>
      <c r="C68" s="27" t="str">
        <f>IF(AND(SUM(E68:P68)&lt;&gt;B68,COUNT(E68:P68)=COUNTA($E$1:$P$1)),"Tricks",IF(COUNT(E68:P68)=COUNTA($E$1:$P$1),"OK",""))</f>
        <v/>
      </c>
      <c r="D68" s="4" t="str">
        <f>IF(B68&gt;0,"Made","")</f>
        <v/>
      </c>
      <c r="E68" s="5"/>
      <c r="F68" s="5"/>
      <c r="G68" s="5"/>
      <c r="H68" s="5"/>
      <c r="I68" s="23"/>
      <c r="J68" s="5"/>
      <c r="K68" s="5"/>
      <c r="L68" s="5"/>
      <c r="M68" s="5"/>
      <c r="N68" s="5"/>
      <c r="O68" s="5"/>
      <c r="P68" s="5"/>
      <c r="Q68" s="24">
        <f>SUM(E68:P68)</f>
        <v>0</v>
      </c>
      <c r="R68" s="48"/>
    </row>
    <row r="69" spans="2:18" x14ac:dyDescent="0.25">
      <c r="B69" s="26" t="str">
        <f>IF(C67="OK",IF(B68=Q67,"Even",IF(B68&gt;Q67,"Underbid","Overbid")),"")</f>
        <v/>
      </c>
      <c r="C69" s="44" t="str">
        <f>IF(C67="OK",+Q67-B68,"")</f>
        <v/>
      </c>
      <c r="D69" s="4" t="str">
        <f>IF(B68&gt;0,"Score","")</f>
        <v/>
      </c>
      <c r="E69" s="31" t="str">
        <f t="shared" ref="E69:P69" si="16">IF(OR(E$1=" ",$B68="")," ",IF($B68=$Q68,IF(E68=E67,0.00001+E65+10+E68^$T$2,E65-ABS(E68-E67))," "))</f>
        <v xml:space="preserve"> </v>
      </c>
      <c r="F69" s="31" t="str">
        <f t="shared" si="16"/>
        <v xml:space="preserve"> </v>
      </c>
      <c r="G69" s="31" t="str">
        <f t="shared" si="16"/>
        <v xml:space="preserve"> </v>
      </c>
      <c r="H69" s="31" t="str">
        <f t="shared" si="16"/>
        <v xml:space="preserve"> </v>
      </c>
      <c r="I69" s="31" t="str">
        <f t="shared" si="16"/>
        <v xml:space="preserve"> </v>
      </c>
      <c r="J69" s="31" t="str">
        <f t="shared" si="16"/>
        <v xml:space="preserve"> </v>
      </c>
      <c r="K69" s="31" t="str">
        <f t="shared" si="16"/>
        <v xml:space="preserve"> </v>
      </c>
      <c r="L69" s="31" t="str">
        <f t="shared" si="16"/>
        <v xml:space="preserve"> </v>
      </c>
      <c r="M69" s="31" t="str">
        <f t="shared" si="16"/>
        <v xml:space="preserve"> </v>
      </c>
      <c r="N69" s="31" t="str">
        <f t="shared" si="16"/>
        <v xml:space="preserve"> </v>
      </c>
      <c r="O69" s="31" t="str">
        <f t="shared" si="16"/>
        <v xml:space="preserve"> </v>
      </c>
      <c r="P69" s="31" t="str">
        <f t="shared" si="16"/>
        <v xml:space="preserve"> </v>
      </c>
      <c r="Q69" s="32">
        <f>SUM(E69:P69)</f>
        <v>0</v>
      </c>
      <c r="R69" s="48"/>
    </row>
    <row r="70" spans="2:18" ht="13.8" thickBot="1" x14ac:dyDescent="0.3">
      <c r="B70" s="29" t="s">
        <v>0</v>
      </c>
      <c r="C70" s="29" t="s">
        <v>0</v>
      </c>
      <c r="D70" s="2" t="s">
        <v>0</v>
      </c>
      <c r="E70" s="2" t="s">
        <v>0</v>
      </c>
      <c r="F70" s="2" t="s">
        <v>0</v>
      </c>
      <c r="G70" s="2" t="s">
        <v>0</v>
      </c>
      <c r="H70" s="2" t="s">
        <v>0</v>
      </c>
      <c r="I70" s="2" t="s">
        <v>0</v>
      </c>
      <c r="J70" s="2" t="s">
        <v>0</v>
      </c>
      <c r="K70" s="2" t="s">
        <v>0</v>
      </c>
      <c r="L70" s="2" t="s">
        <v>0</v>
      </c>
      <c r="M70" s="2" t="s">
        <v>0</v>
      </c>
      <c r="N70" s="2" t="s">
        <v>0</v>
      </c>
      <c r="O70" s="2" t="s">
        <v>0</v>
      </c>
      <c r="P70" s="2" t="s">
        <v>0</v>
      </c>
      <c r="Q70" s="2" t="s">
        <v>0</v>
      </c>
      <c r="R70" s="1"/>
    </row>
    <row r="71" spans="2:18" ht="13.8" thickBot="1" x14ac:dyDescent="0.3">
      <c r="B71" s="46" t="str">
        <f ca="1">IF(AND(NOT(ISNA($R$2)),B72&lt;&gt;""),OFFSET($E$1,0,R71-1),"")</f>
        <v/>
      </c>
      <c r="C71" s="27" t="str">
        <f>IF(COUNT(E71:P71)=COUNTA($E$1:$P$1),IF(SUM(E71:P71)=B72,IF($C$1="Dealer","Dealer","OK"),"OK"),"")</f>
        <v/>
      </c>
      <c r="D71" s="6" t="str">
        <f>IF(B72&gt;0,"Bid","")</f>
        <v/>
      </c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24">
        <f>SUM(E71:P71)</f>
        <v>0</v>
      </c>
      <c r="R71" s="48">
        <f ca="1">IF(R67=$U$2,1,R67+1)</f>
        <v>1</v>
      </c>
    </row>
    <row r="72" spans="2:18" x14ac:dyDescent="0.25">
      <c r="B72" s="25" t="str">
        <f>IF(OR(B68="",B68=$T$3),"",IF(B68&gt;B64,B68+1,IF(B68=1,2,B68-1)))</f>
        <v/>
      </c>
      <c r="C72" s="27" t="str">
        <f>IF(AND(SUM(E72:P72)&lt;&gt;B72,COUNT(E72:P72)=COUNTA($E$1:$P$1)),"Tricks",IF(COUNT(E72:P72)=COUNTA($E$1:$P$1),"OK",""))</f>
        <v/>
      </c>
      <c r="D72" s="4" t="str">
        <f>IF(B72&gt;0,"Made","")</f>
        <v/>
      </c>
      <c r="E72" s="5"/>
      <c r="F72" s="5"/>
      <c r="G72" s="5"/>
      <c r="H72" s="5"/>
      <c r="I72" s="23"/>
      <c r="J72" s="5"/>
      <c r="K72" s="5"/>
      <c r="L72" s="5"/>
      <c r="M72" s="5"/>
      <c r="N72" s="5"/>
      <c r="O72" s="5"/>
      <c r="P72" s="5"/>
      <c r="Q72" s="24">
        <f>SUM(E72:P72)</f>
        <v>0</v>
      </c>
      <c r="R72" s="48"/>
    </row>
    <row r="73" spans="2:18" x14ac:dyDescent="0.25">
      <c r="B73" s="26" t="str">
        <f>IF(C71="OK",IF(B72=Q71,"Even",IF(B72&gt;Q71,"Underbid","Overbid")),"")</f>
        <v/>
      </c>
      <c r="C73" s="44" t="str">
        <f>IF(C71="OK",+Q71-B72,"")</f>
        <v/>
      </c>
      <c r="D73" s="4" t="str">
        <f>IF(B72&gt;0,"Score","")</f>
        <v/>
      </c>
      <c r="E73" s="31" t="str">
        <f t="shared" ref="E73:P73" si="17">IF(OR(E$1=" ",$B72="")," ",IF($B72=$Q72,IF(E72=E71,0.00001+E69+10+E72^$T$2,E69-ABS(E72-E71))," "))</f>
        <v xml:space="preserve"> </v>
      </c>
      <c r="F73" s="31" t="str">
        <f t="shared" si="17"/>
        <v xml:space="preserve"> </v>
      </c>
      <c r="G73" s="31" t="str">
        <f t="shared" si="17"/>
        <v xml:space="preserve"> </v>
      </c>
      <c r="H73" s="31" t="str">
        <f t="shared" si="17"/>
        <v xml:space="preserve"> </v>
      </c>
      <c r="I73" s="31" t="str">
        <f t="shared" si="17"/>
        <v xml:space="preserve"> </v>
      </c>
      <c r="J73" s="31" t="str">
        <f t="shared" si="17"/>
        <v xml:space="preserve"> </v>
      </c>
      <c r="K73" s="31" t="str">
        <f t="shared" si="17"/>
        <v xml:space="preserve"> </v>
      </c>
      <c r="L73" s="31" t="str">
        <f t="shared" si="17"/>
        <v xml:space="preserve"> </v>
      </c>
      <c r="M73" s="31" t="str">
        <f t="shared" si="17"/>
        <v xml:space="preserve"> </v>
      </c>
      <c r="N73" s="31" t="str">
        <f t="shared" si="17"/>
        <v xml:space="preserve"> </v>
      </c>
      <c r="O73" s="31" t="str">
        <f t="shared" si="17"/>
        <v xml:space="preserve"> </v>
      </c>
      <c r="P73" s="31" t="str">
        <f t="shared" si="17"/>
        <v xml:space="preserve"> </v>
      </c>
      <c r="Q73" s="32">
        <f>SUM(E73:P73)</f>
        <v>0</v>
      </c>
      <c r="R73" s="48"/>
    </row>
    <row r="74" spans="2:18" ht="13.8" thickBot="1" x14ac:dyDescent="0.3">
      <c r="B74" s="29" t="s">
        <v>0</v>
      </c>
      <c r="C74" s="29" t="s">
        <v>0</v>
      </c>
      <c r="D74" s="2" t="s">
        <v>0</v>
      </c>
      <c r="E74" s="2" t="s">
        <v>0</v>
      </c>
      <c r="F74" s="2" t="s">
        <v>0</v>
      </c>
      <c r="G74" s="2" t="s">
        <v>0</v>
      </c>
      <c r="H74" s="2" t="s">
        <v>0</v>
      </c>
      <c r="I74" s="2" t="s">
        <v>0</v>
      </c>
      <c r="J74" s="2" t="s">
        <v>0</v>
      </c>
      <c r="K74" s="2" t="s">
        <v>0</v>
      </c>
      <c r="L74" s="2" t="s">
        <v>0</v>
      </c>
      <c r="M74" s="2" t="s">
        <v>0</v>
      </c>
      <c r="N74" s="2" t="s">
        <v>0</v>
      </c>
      <c r="O74" s="2" t="s">
        <v>0</v>
      </c>
      <c r="P74" s="2" t="s">
        <v>0</v>
      </c>
      <c r="Q74" s="2" t="s">
        <v>0</v>
      </c>
      <c r="R74" s="1"/>
    </row>
    <row r="75" spans="2:18" ht="13.8" thickBot="1" x14ac:dyDescent="0.3">
      <c r="B75" s="46" t="str">
        <f ca="1">IF(AND(NOT(ISNA($R$2)),B76&lt;&gt;""),OFFSET($E$1,0,R75-1),"")</f>
        <v/>
      </c>
      <c r="C75" s="27" t="str">
        <f>IF(COUNT(E75:P75)=COUNTA($E$1:$P$1),IF(SUM(E75:P75)=B76,IF($C$1="Dealer","Dealer","OK"),"OK"),"")</f>
        <v/>
      </c>
      <c r="D75" s="6" t="str">
        <f>IF(B76&gt;0,"Bid","")</f>
        <v/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24">
        <f>SUM(E75:P75)</f>
        <v>0</v>
      </c>
      <c r="R75" s="48">
        <f ca="1">IF(R71=$U$2,1,R71+1)</f>
        <v>1</v>
      </c>
    </row>
    <row r="76" spans="2:18" x14ac:dyDescent="0.25">
      <c r="B76" s="25" t="str">
        <f>IF(OR(B72="",B72=$T$3),"",IF(B72&gt;B68,B72+1,IF(B72=1,2,B72-1)))</f>
        <v/>
      </c>
      <c r="C76" s="27" t="str">
        <f>IF(AND(SUM(E76:P76)&lt;&gt;B76,COUNT(E76:P76)=COUNTA($E$1:$P$1)),"Tricks",IF(COUNT(E76:P76)=COUNTA($E$1:$P$1),"OK",""))</f>
        <v/>
      </c>
      <c r="D76" s="4" t="str">
        <f>IF(B76&gt;0,"Made","")</f>
        <v/>
      </c>
      <c r="E76" s="5"/>
      <c r="F76" s="5"/>
      <c r="G76" s="5"/>
      <c r="H76" s="5"/>
      <c r="I76" s="23"/>
      <c r="J76" s="5"/>
      <c r="K76" s="5"/>
      <c r="L76" s="5"/>
      <c r="M76" s="5"/>
      <c r="N76" s="5"/>
      <c r="O76" s="5"/>
      <c r="P76" s="5"/>
      <c r="Q76" s="24">
        <f>SUM(E76:P76)</f>
        <v>0</v>
      </c>
      <c r="R76" s="48"/>
    </row>
    <row r="77" spans="2:18" x14ac:dyDescent="0.25">
      <c r="B77" s="26" t="str">
        <f>IF(C75="OK",IF(B76=Q75,"Even",IF(B76&gt;Q75,"Underbid","Overbid")),"")</f>
        <v/>
      </c>
      <c r="C77" s="44" t="str">
        <f>IF(C75="OK",+Q75-B76,"")</f>
        <v/>
      </c>
      <c r="D77" s="4" t="str">
        <f>IF(B76&gt;0,"Score","")</f>
        <v/>
      </c>
      <c r="E77" s="31" t="str">
        <f t="shared" ref="E77:P77" si="18">IF(OR(E$1=" ",$B76="")," ",IF($B76=$Q76,IF(E76=E75,0.00001+E73+10+E76^$T$2,E73-ABS(E76-E75))," "))</f>
        <v xml:space="preserve"> </v>
      </c>
      <c r="F77" s="31" t="str">
        <f t="shared" si="18"/>
        <v xml:space="preserve"> </v>
      </c>
      <c r="G77" s="31" t="str">
        <f t="shared" si="18"/>
        <v xml:space="preserve"> </v>
      </c>
      <c r="H77" s="31" t="str">
        <f t="shared" si="18"/>
        <v xml:space="preserve"> </v>
      </c>
      <c r="I77" s="31" t="str">
        <f t="shared" si="18"/>
        <v xml:space="preserve"> </v>
      </c>
      <c r="J77" s="31" t="str">
        <f t="shared" si="18"/>
        <v xml:space="preserve"> </v>
      </c>
      <c r="K77" s="31" t="str">
        <f t="shared" si="18"/>
        <v xml:space="preserve"> </v>
      </c>
      <c r="L77" s="31" t="str">
        <f t="shared" si="18"/>
        <v xml:space="preserve"> </v>
      </c>
      <c r="M77" s="31" t="str">
        <f t="shared" si="18"/>
        <v xml:space="preserve"> </v>
      </c>
      <c r="N77" s="31" t="str">
        <f t="shared" si="18"/>
        <v xml:space="preserve"> </v>
      </c>
      <c r="O77" s="31" t="str">
        <f t="shared" si="18"/>
        <v xml:space="preserve"> </v>
      </c>
      <c r="P77" s="31" t="str">
        <f t="shared" si="18"/>
        <v xml:space="preserve"> </v>
      </c>
      <c r="Q77" s="32">
        <f>SUM(E77:P77)</f>
        <v>0</v>
      </c>
      <c r="R77" s="48"/>
    </row>
    <row r="78" spans="2:18" x14ac:dyDescent="0.25">
      <c r="B78" s="29" t="s">
        <v>0</v>
      </c>
      <c r="C78" s="29" t="s">
        <v>0</v>
      </c>
      <c r="D78" s="2" t="s">
        <v>0</v>
      </c>
      <c r="E78" s="2" t="s">
        <v>0</v>
      </c>
      <c r="F78" s="2" t="s">
        <v>0</v>
      </c>
      <c r="G78" s="2" t="s">
        <v>0</v>
      </c>
      <c r="H78" s="2" t="s">
        <v>0</v>
      </c>
      <c r="I78" s="2" t="s">
        <v>0</v>
      </c>
      <c r="J78" s="2" t="s">
        <v>0</v>
      </c>
      <c r="K78" s="2" t="s">
        <v>0</v>
      </c>
      <c r="L78" s="2" t="s">
        <v>0</v>
      </c>
      <c r="M78" s="2" t="s">
        <v>0</v>
      </c>
      <c r="N78" s="2" t="s">
        <v>0</v>
      </c>
      <c r="O78" s="2" t="s">
        <v>0</v>
      </c>
      <c r="P78" s="2" t="s">
        <v>0</v>
      </c>
      <c r="Q78" s="2" t="s">
        <v>0</v>
      </c>
      <c r="R78" s="1"/>
    </row>
    <row r="79" spans="2:18" x14ac:dyDescent="0.25">
      <c r="E79" s="3" t="s">
        <v>73</v>
      </c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R79" s="1"/>
    </row>
    <row r="80" spans="2:18" x14ac:dyDescent="0.25">
      <c r="C80" s="2" t="s">
        <v>14</v>
      </c>
      <c r="D80" s="2" t="s">
        <v>14</v>
      </c>
      <c r="E80" s="9" t="s">
        <v>30</v>
      </c>
      <c r="F80" s="2"/>
      <c r="G80" s="2"/>
      <c r="H80" s="2"/>
      <c r="I80" s="2"/>
      <c r="J80" s="2"/>
      <c r="K80" s="2" t="s">
        <v>14</v>
      </c>
      <c r="L80" s="2" t="s">
        <v>14</v>
      </c>
      <c r="M80" s="2" t="s">
        <v>14</v>
      </c>
      <c r="N80" s="2" t="s">
        <v>14</v>
      </c>
      <c r="O80" s="2" t="s">
        <v>14</v>
      </c>
      <c r="P80" s="2" t="s">
        <v>14</v>
      </c>
      <c r="Q80" s="2" t="s">
        <v>14</v>
      </c>
      <c r="R80" s="1"/>
    </row>
    <row r="81" spans="18:18" x14ac:dyDescent="0.25">
      <c r="R81" s="1"/>
    </row>
    <row r="82" spans="18:18" x14ac:dyDescent="0.25">
      <c r="R82" s="1"/>
    </row>
    <row r="83" spans="18:18" x14ac:dyDescent="0.25">
      <c r="R83" s="1"/>
    </row>
    <row r="84" spans="18:18" x14ac:dyDescent="0.25">
      <c r="R84" s="1"/>
    </row>
  </sheetData>
  <sheetProtection password="DA1D" sheet="1" objects="1" scenarios="1"/>
  <phoneticPr fontId="0" type="noConversion"/>
  <conditionalFormatting sqref="E4:P4 E8:P8 E12:P12 E16:P16 E20:P20 E28:P28 E24:P24 E32:P32 E36:P36 E40:P40 E76:P76 E44:P44 E48:P48 E52:P52 E60:P60 E64:P64 E68:P68 E72:P72 E56:P56">
    <cfRule type="cellIs" dxfId="14" priority="1" stopIfTrue="1" operator="notEqual">
      <formula>E3</formula>
    </cfRule>
  </conditionalFormatting>
  <conditionalFormatting sqref="E9:P9 E13:P13 E17:P17 E21:P21 E25:P25 E29:P29 E5:P5 E33:P33 E37:P37 E41:P41 E45:P45 E49:P49 E53:P53 E57:P57 E61:P61 E65:P65 E69:P69 E73:P73 E77:P77">
    <cfRule type="expression" dxfId="13" priority="2" stopIfTrue="1">
      <formula>AND(E5&lt;&gt;" ",(E5=MAX($E5:$P5)))</formula>
    </cfRule>
    <cfRule type="expression" dxfId="12" priority="3" stopIfTrue="1">
      <formula>AND(E5&lt;&gt;" ",(E5=MIN($E5:$P5)))</formula>
    </cfRule>
  </conditionalFormatting>
  <conditionalFormatting sqref="E3:P3">
    <cfRule type="expression" dxfId="11" priority="4" stopIfTrue="1">
      <formula>NOT(OR(E3="",AND(E3&gt;=0,E3&lt;=$T3,ISNUMBER(E3))))</formula>
    </cfRule>
  </conditionalFormatting>
  <conditionalFormatting sqref="E7:P7 E11:P11 E15:P15 E19:P19 E23:P23 E27:P27 E31:P31 E35:P35 E39:P39 E75:P75 E43:P43 E47:P47 E51:P51 E59:P59 E63:P63 E67:P67 E71:P71 E55:P55">
    <cfRule type="expression" dxfId="10" priority="5" stopIfTrue="1">
      <formula>NOT(OR(E7="",AND(E7&gt;=0,E7&lt;=$B8,ISNUMBER(E7))))</formula>
    </cfRule>
  </conditionalFormatting>
  <conditionalFormatting sqref="B55 B51 B47 B43 B39 B35 B31 B27 B23 B19 B15 B3 B7 B11 B59 B63 B67 B71 B75">
    <cfRule type="expression" dxfId="9" priority="6" stopIfTrue="1">
      <formula>OR(ISNA($R$2),B4="")</formula>
    </cfRule>
  </conditionalFormatting>
  <conditionalFormatting sqref="T1 T10">
    <cfRule type="expression" dxfId="8" priority="7" stopIfTrue="1">
      <formula>ISNA($R$2)</formula>
    </cfRule>
  </conditionalFormatting>
  <conditionalFormatting sqref="B21 B29 B25 B13 B9 B5 B33 B37 B41 B45 B49 B53 B57 B61 B65 B69 B73 B77 B17">
    <cfRule type="cellIs" dxfId="7" priority="8" stopIfTrue="1" operator="equal">
      <formula>"underbid"</formula>
    </cfRule>
    <cfRule type="cellIs" dxfId="6" priority="9" stopIfTrue="1" operator="equal">
      <formula>"overbid"</formula>
    </cfRule>
    <cfRule type="cellIs" dxfId="5" priority="10" stopIfTrue="1" operator="equal">
      <formula>"even"</formula>
    </cfRule>
  </conditionalFormatting>
  <conditionalFormatting sqref="C51 C11 C7 C55 C59 C63 C67 C71 C75 C15 C19 C23 C27 C47 C3 C31 C35 C39 C43">
    <cfRule type="cellIs" dxfId="4" priority="11" stopIfTrue="1" operator="equal">
      <formula>"Dealer"</formula>
    </cfRule>
    <cfRule type="cellIs" dxfId="3" priority="12" stopIfTrue="1" operator="equal">
      <formula>"OK"</formula>
    </cfRule>
  </conditionalFormatting>
  <conditionalFormatting sqref="C8 C4 C52 C56 C60 C64 C68 C72 C76 C12 C16 C48 C20 C24 C28 C32 C36 C40 C44">
    <cfRule type="cellIs" dxfId="2" priority="13" stopIfTrue="1" operator="equal">
      <formula>"OK"</formula>
    </cfRule>
    <cfRule type="cellIs" dxfId="1" priority="14" stopIfTrue="1" operator="equal">
      <formula>"Tricks"</formula>
    </cfRule>
  </conditionalFormatting>
  <conditionalFormatting sqref="T17">
    <cfRule type="expression" dxfId="0" priority="15" stopIfTrue="1">
      <formula>NOT(OR(T17="",AND(T17&gt;=0,T17&lt;=0,ISNUMBER(T17))))</formula>
    </cfRule>
  </conditionalFormatting>
  <dataValidations count="2">
    <dataValidation type="list" allowBlank="1" showInputMessage="1" showErrorMessage="1" sqref="C1">
      <formula1>"Dealer,Everyone"</formula1>
    </dataValidation>
    <dataValidation type="list" allowBlank="1" showInputMessage="1" showErrorMessage="1" sqref="D1">
      <formula1>"Regular,Squared"</formula1>
    </dataValidation>
  </dataValidations>
  <hyperlinks>
    <hyperlink ref="E80" r:id="rId1"/>
  </hyperlinks>
  <pageMargins left="0.75" right="0.75" top="1" bottom="1" header="0.5" footer="0.5"/>
  <pageSetup orientation="portrait" horizontalDpi="300" verticalDpi="300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Button 1">
              <controlPr defaultSize="0" print="0" autoFill="0" autoPict="0" macro="[0]!_xludf.clear">
                <anchor moveWithCells="1" sizeWithCells="1">
                  <from>
                    <xdr:col>1</xdr:col>
                    <xdr:colOff>60960</xdr:colOff>
                    <xdr:row>0</xdr:row>
                    <xdr:rowOff>30480</xdr:rowOff>
                  </from>
                  <to>
                    <xdr:col>1</xdr:col>
                    <xdr:colOff>502920</xdr:colOff>
                    <xdr:row>0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I55"/>
  <sheetViews>
    <sheetView showGridLines="0" workbookViewId="0"/>
  </sheetViews>
  <sheetFormatPr defaultColWidth="9" defaultRowHeight="13.2" x14ac:dyDescent="0.25"/>
  <cols>
    <col min="1" max="1" width="9" style="1" customWidth="1"/>
    <col min="2" max="8" width="9.44140625" style="1" customWidth="1"/>
    <col min="9" max="9" width="20.33203125" style="1" customWidth="1"/>
    <col min="10" max="16384" width="9" style="1"/>
  </cols>
  <sheetData>
    <row r="1" spans="2:9" ht="13.8" thickBot="1" x14ac:dyDescent="0.3"/>
    <row r="2" spans="2:9" ht="13.8" thickTop="1" x14ac:dyDescent="0.25">
      <c r="B2" s="17"/>
      <c r="C2" s="18"/>
      <c r="D2" s="18"/>
      <c r="E2" s="18"/>
      <c r="F2" s="10"/>
      <c r="G2" s="10"/>
      <c r="H2" s="10"/>
      <c r="I2" s="11"/>
    </row>
    <row r="3" spans="2:9" x14ac:dyDescent="0.25">
      <c r="B3" s="19" t="s">
        <v>40</v>
      </c>
      <c r="C3" s="20"/>
      <c r="D3" s="20"/>
      <c r="E3" s="20"/>
      <c r="F3" s="12"/>
      <c r="G3" s="12"/>
      <c r="H3" s="12"/>
      <c r="I3" s="13"/>
    </row>
    <row r="4" spans="2:9" x14ac:dyDescent="0.25">
      <c r="B4" s="19"/>
      <c r="C4" s="20"/>
      <c r="D4" s="20"/>
      <c r="E4" s="20"/>
      <c r="F4" s="12"/>
      <c r="G4" s="12"/>
      <c r="H4" s="12"/>
      <c r="I4" s="13"/>
    </row>
    <row r="5" spans="2:9" x14ac:dyDescent="0.25">
      <c r="B5" s="19" t="s">
        <v>4</v>
      </c>
      <c r="C5" s="20"/>
      <c r="D5" s="20"/>
      <c r="E5" s="20"/>
      <c r="F5" s="12"/>
      <c r="G5" s="12"/>
      <c r="H5" s="12"/>
      <c r="I5" s="13"/>
    </row>
    <row r="6" spans="2:9" x14ac:dyDescent="0.25">
      <c r="B6" s="19"/>
      <c r="C6" s="20"/>
      <c r="D6" s="20"/>
      <c r="E6" s="20"/>
      <c r="F6" s="12"/>
      <c r="G6" s="12"/>
      <c r="H6" s="12"/>
      <c r="I6" s="13"/>
    </row>
    <row r="7" spans="2:9" x14ac:dyDescent="0.25">
      <c r="B7" s="19" t="s">
        <v>5</v>
      </c>
      <c r="C7" s="20"/>
      <c r="D7" s="20"/>
      <c r="E7" s="20"/>
      <c r="F7" s="12"/>
      <c r="G7" s="12"/>
      <c r="H7" s="12"/>
      <c r="I7" s="13"/>
    </row>
    <row r="8" spans="2:9" x14ac:dyDescent="0.25">
      <c r="B8" s="19" t="s">
        <v>7</v>
      </c>
      <c r="C8" s="20"/>
      <c r="D8" s="20"/>
      <c r="E8" s="20"/>
      <c r="F8" s="12"/>
      <c r="G8" s="12"/>
      <c r="H8" s="12"/>
      <c r="I8" s="13"/>
    </row>
    <row r="9" spans="2:9" x14ac:dyDescent="0.25">
      <c r="B9" s="19" t="s">
        <v>13</v>
      </c>
      <c r="C9" s="20"/>
      <c r="D9" s="20"/>
      <c r="E9" s="20"/>
      <c r="F9" s="12"/>
      <c r="G9" s="12"/>
      <c r="H9" s="12"/>
      <c r="I9" s="13"/>
    </row>
    <row r="10" spans="2:9" x14ac:dyDescent="0.25">
      <c r="B10" s="19" t="s">
        <v>16</v>
      </c>
      <c r="C10" s="20"/>
      <c r="D10" s="20"/>
      <c r="E10" s="20"/>
      <c r="F10" s="12"/>
      <c r="G10" s="12"/>
      <c r="H10" s="12"/>
      <c r="I10" s="13"/>
    </row>
    <row r="11" spans="2:9" x14ac:dyDescent="0.25">
      <c r="B11" s="19"/>
      <c r="C11" s="20"/>
      <c r="D11" s="20"/>
      <c r="E11" s="20"/>
      <c r="F11" s="12"/>
      <c r="G11" s="12"/>
      <c r="H11" s="12"/>
      <c r="I11" s="13"/>
    </row>
    <row r="12" spans="2:9" x14ac:dyDescent="0.25">
      <c r="B12" s="21" t="s">
        <v>31</v>
      </c>
      <c r="C12" s="20"/>
      <c r="D12" s="20"/>
      <c r="E12" s="20"/>
      <c r="F12" s="12"/>
      <c r="G12" s="12"/>
      <c r="H12" s="12"/>
      <c r="I12" s="13"/>
    </row>
    <row r="13" spans="2:9" x14ac:dyDescent="0.25">
      <c r="B13" s="19"/>
      <c r="C13" s="20"/>
      <c r="D13" s="20"/>
      <c r="E13" s="20"/>
      <c r="F13" s="12"/>
      <c r="G13" s="12"/>
      <c r="H13" s="12"/>
      <c r="I13" s="13"/>
    </row>
    <row r="14" spans="2:9" x14ac:dyDescent="0.25">
      <c r="B14" s="19" t="s">
        <v>8</v>
      </c>
      <c r="C14" s="20"/>
      <c r="D14" s="20"/>
      <c r="E14" s="20"/>
      <c r="F14" s="12"/>
      <c r="G14" s="12"/>
      <c r="H14" s="12"/>
      <c r="I14" s="13"/>
    </row>
    <row r="15" spans="2:9" x14ac:dyDescent="0.25">
      <c r="B15" s="19" t="s">
        <v>32</v>
      </c>
      <c r="C15" s="20"/>
      <c r="D15" s="20"/>
      <c r="E15" s="20"/>
      <c r="F15" s="12"/>
      <c r="G15" s="12"/>
      <c r="H15" s="12"/>
      <c r="I15" s="13"/>
    </row>
    <row r="16" spans="2:9" x14ac:dyDescent="0.25">
      <c r="B16" s="19"/>
      <c r="C16" s="20"/>
      <c r="D16" s="20"/>
      <c r="E16" s="20"/>
      <c r="F16" s="12"/>
      <c r="G16" s="12"/>
      <c r="H16" s="12"/>
      <c r="I16" s="13"/>
    </row>
    <row r="17" spans="2:9" x14ac:dyDescent="0.25">
      <c r="B17" s="19" t="s">
        <v>27</v>
      </c>
      <c r="C17" s="20"/>
      <c r="D17" s="20"/>
      <c r="E17" s="20"/>
      <c r="F17" s="12"/>
      <c r="G17" s="12"/>
      <c r="H17" s="12"/>
      <c r="I17" s="13"/>
    </row>
    <row r="18" spans="2:9" x14ac:dyDescent="0.25">
      <c r="B18" s="19" t="s">
        <v>17</v>
      </c>
      <c r="C18" s="20"/>
      <c r="D18" s="20"/>
      <c r="E18" s="20"/>
      <c r="F18" s="12"/>
      <c r="G18" s="12"/>
      <c r="H18" s="12"/>
      <c r="I18" s="13"/>
    </row>
    <row r="19" spans="2:9" x14ac:dyDescent="0.25">
      <c r="B19" s="19" t="s">
        <v>18</v>
      </c>
      <c r="C19" s="20"/>
      <c r="D19" s="20"/>
      <c r="E19" s="20"/>
      <c r="F19" s="12"/>
      <c r="G19" s="12"/>
      <c r="H19" s="12"/>
      <c r="I19" s="13"/>
    </row>
    <row r="20" spans="2:9" x14ac:dyDescent="0.25">
      <c r="B20" s="19" t="s">
        <v>19</v>
      </c>
      <c r="C20" s="20"/>
      <c r="D20" s="20"/>
      <c r="E20" s="20"/>
      <c r="F20" s="12"/>
      <c r="G20" s="12"/>
      <c r="H20" s="12"/>
      <c r="I20" s="13"/>
    </row>
    <row r="21" spans="2:9" x14ac:dyDescent="0.25">
      <c r="B21" s="19" t="s">
        <v>20</v>
      </c>
      <c r="C21" s="20"/>
      <c r="D21" s="20"/>
      <c r="E21" s="20"/>
      <c r="F21" s="12"/>
      <c r="G21" s="12"/>
      <c r="H21" s="12"/>
      <c r="I21" s="13"/>
    </row>
    <row r="22" spans="2:9" x14ac:dyDescent="0.25">
      <c r="B22" s="19" t="s">
        <v>21</v>
      </c>
      <c r="C22" s="20"/>
      <c r="D22" s="20"/>
      <c r="E22" s="20"/>
      <c r="F22" s="12"/>
      <c r="G22" s="12"/>
      <c r="H22" s="12"/>
      <c r="I22" s="13"/>
    </row>
    <row r="23" spans="2:9" x14ac:dyDescent="0.25">
      <c r="B23" s="19"/>
      <c r="C23" s="20"/>
      <c r="D23" s="20"/>
      <c r="E23" s="20"/>
      <c r="F23" s="12"/>
      <c r="G23" s="12"/>
      <c r="H23" s="12"/>
      <c r="I23" s="13"/>
    </row>
    <row r="24" spans="2:9" x14ac:dyDescent="0.25">
      <c r="B24" s="19" t="s">
        <v>28</v>
      </c>
      <c r="C24" s="20"/>
      <c r="D24" s="20"/>
      <c r="E24" s="20"/>
      <c r="F24" s="12"/>
      <c r="G24" s="12"/>
      <c r="H24" s="12"/>
      <c r="I24" s="13"/>
    </row>
    <row r="25" spans="2:9" x14ac:dyDescent="0.25">
      <c r="B25" s="19" t="s">
        <v>22</v>
      </c>
      <c r="C25" s="20"/>
      <c r="D25" s="20"/>
      <c r="E25" s="20"/>
      <c r="F25" s="12"/>
      <c r="G25" s="12"/>
      <c r="H25" s="12"/>
      <c r="I25" s="13"/>
    </row>
    <row r="26" spans="2:9" x14ac:dyDescent="0.25">
      <c r="B26" s="19" t="s">
        <v>23</v>
      </c>
      <c r="C26" s="20"/>
      <c r="D26" s="20"/>
      <c r="E26" s="20"/>
      <c r="F26" s="12"/>
      <c r="G26" s="12"/>
      <c r="H26" s="12"/>
      <c r="I26" s="13"/>
    </row>
    <row r="27" spans="2:9" x14ac:dyDescent="0.25">
      <c r="B27" s="19"/>
      <c r="C27" s="20"/>
      <c r="D27" s="20"/>
      <c r="E27" s="20"/>
      <c r="F27" s="12"/>
      <c r="G27" s="12"/>
      <c r="H27" s="12"/>
      <c r="I27" s="13"/>
    </row>
    <row r="28" spans="2:9" x14ac:dyDescent="0.25">
      <c r="B28" s="19" t="s">
        <v>24</v>
      </c>
      <c r="C28" s="20"/>
      <c r="D28" s="20"/>
      <c r="E28" s="20"/>
      <c r="F28" s="12"/>
      <c r="G28" s="12"/>
      <c r="H28" s="12"/>
      <c r="I28" s="13"/>
    </row>
    <row r="29" spans="2:9" x14ac:dyDescent="0.25">
      <c r="B29" s="19" t="s">
        <v>25</v>
      </c>
      <c r="C29" s="20"/>
      <c r="D29" s="20"/>
      <c r="E29" s="20"/>
      <c r="F29" s="12"/>
      <c r="G29" s="12"/>
      <c r="H29" s="12"/>
      <c r="I29" s="13"/>
    </row>
    <row r="30" spans="2:9" x14ac:dyDescent="0.25">
      <c r="B30" s="19" t="s">
        <v>26</v>
      </c>
      <c r="C30" s="20"/>
      <c r="D30" s="20"/>
      <c r="E30" s="20"/>
      <c r="F30" s="12"/>
      <c r="G30" s="12"/>
      <c r="H30" s="12"/>
      <c r="I30" s="13"/>
    </row>
    <row r="31" spans="2:9" x14ac:dyDescent="0.25">
      <c r="B31" s="19"/>
      <c r="C31" s="20"/>
      <c r="D31" s="20"/>
      <c r="E31" s="20"/>
      <c r="F31" s="12"/>
      <c r="G31" s="12"/>
      <c r="H31" s="12"/>
      <c r="I31" s="13"/>
    </row>
    <row r="32" spans="2:9" x14ac:dyDescent="0.25">
      <c r="B32" s="19" t="s">
        <v>9</v>
      </c>
      <c r="C32" s="20"/>
      <c r="D32" s="20"/>
      <c r="E32" s="20"/>
      <c r="F32" s="12"/>
      <c r="G32" s="12"/>
      <c r="H32" s="12"/>
      <c r="I32" s="13"/>
    </row>
    <row r="33" spans="2:9" x14ac:dyDescent="0.25">
      <c r="B33" s="19" t="s">
        <v>10</v>
      </c>
      <c r="C33" s="20"/>
      <c r="D33" s="20"/>
      <c r="E33" s="20"/>
      <c r="F33" s="12"/>
      <c r="G33" s="12"/>
      <c r="H33" s="12"/>
      <c r="I33" s="13"/>
    </row>
    <row r="34" spans="2:9" x14ac:dyDescent="0.25">
      <c r="B34" s="19"/>
      <c r="C34" s="20"/>
      <c r="D34" s="20"/>
      <c r="E34" s="20"/>
      <c r="F34" s="12"/>
      <c r="G34" s="12"/>
      <c r="H34" s="12"/>
      <c r="I34" s="13"/>
    </row>
    <row r="35" spans="2:9" x14ac:dyDescent="0.25">
      <c r="B35" s="19" t="s">
        <v>34</v>
      </c>
      <c r="C35" s="20"/>
      <c r="D35" s="20"/>
      <c r="E35" s="20"/>
      <c r="F35" s="12"/>
      <c r="G35" s="12"/>
      <c r="H35" s="12"/>
      <c r="I35" s="13"/>
    </row>
    <row r="36" spans="2:9" x14ac:dyDescent="0.25">
      <c r="B36" s="19" t="s">
        <v>33</v>
      </c>
      <c r="C36" s="20"/>
      <c r="D36" s="20"/>
      <c r="E36" s="20"/>
      <c r="F36" s="12"/>
      <c r="G36" s="12"/>
      <c r="H36" s="12"/>
      <c r="I36" s="13"/>
    </row>
    <row r="37" spans="2:9" x14ac:dyDescent="0.25">
      <c r="B37" s="19"/>
      <c r="C37" s="20"/>
      <c r="D37" s="20"/>
      <c r="E37" s="20"/>
      <c r="F37" s="12"/>
      <c r="G37" s="12"/>
      <c r="H37" s="12"/>
      <c r="I37" s="13"/>
    </row>
    <row r="38" spans="2:9" x14ac:dyDescent="0.25">
      <c r="B38" s="19" t="s">
        <v>36</v>
      </c>
      <c r="C38" s="20"/>
      <c r="D38" s="20"/>
      <c r="E38" s="20"/>
      <c r="F38" s="12"/>
      <c r="G38" s="12"/>
      <c r="H38" s="12"/>
      <c r="I38" s="13"/>
    </row>
    <row r="39" spans="2:9" x14ac:dyDescent="0.25">
      <c r="B39" s="19" t="s">
        <v>35</v>
      </c>
      <c r="C39" s="20"/>
      <c r="D39" s="20"/>
      <c r="E39" s="20"/>
      <c r="F39" s="12"/>
      <c r="G39" s="12"/>
      <c r="H39" s="12"/>
      <c r="I39" s="13"/>
    </row>
    <row r="40" spans="2:9" x14ac:dyDescent="0.25">
      <c r="B40" s="19"/>
      <c r="C40" s="20"/>
      <c r="D40" s="20"/>
      <c r="E40" s="20"/>
      <c r="F40" s="12"/>
      <c r="G40" s="12"/>
      <c r="H40" s="12"/>
      <c r="I40" s="13"/>
    </row>
    <row r="41" spans="2:9" x14ac:dyDescent="0.25">
      <c r="B41" s="19" t="s">
        <v>37</v>
      </c>
      <c r="C41" s="20"/>
      <c r="D41" s="20"/>
      <c r="E41" s="20"/>
      <c r="F41" s="12"/>
      <c r="G41" s="12"/>
      <c r="H41" s="12"/>
      <c r="I41" s="13"/>
    </row>
    <row r="42" spans="2:9" x14ac:dyDescent="0.25">
      <c r="B42" s="19" t="s">
        <v>38</v>
      </c>
      <c r="C42" s="20"/>
      <c r="D42" s="20"/>
      <c r="E42" s="20"/>
      <c r="F42" s="12"/>
      <c r="G42" s="12"/>
      <c r="H42" s="12"/>
      <c r="I42" s="13"/>
    </row>
    <row r="43" spans="2:9" x14ac:dyDescent="0.25">
      <c r="B43" s="19" t="s">
        <v>39</v>
      </c>
      <c r="C43" s="20"/>
      <c r="D43" s="20"/>
      <c r="E43" s="20"/>
      <c r="F43" s="12"/>
      <c r="G43" s="12"/>
      <c r="H43" s="12"/>
      <c r="I43" s="13"/>
    </row>
    <row r="44" spans="2:9" x14ac:dyDescent="0.25">
      <c r="B44" s="19"/>
      <c r="C44" s="20"/>
      <c r="D44" s="20"/>
      <c r="E44" s="20"/>
      <c r="F44" s="12"/>
      <c r="G44" s="12"/>
      <c r="H44" s="12"/>
      <c r="I44" s="13"/>
    </row>
    <row r="45" spans="2:9" x14ac:dyDescent="0.25">
      <c r="B45" s="19" t="s">
        <v>6</v>
      </c>
      <c r="C45" s="20"/>
      <c r="D45" s="20"/>
      <c r="E45" s="20"/>
      <c r="F45" s="12"/>
      <c r="G45" s="12"/>
      <c r="H45" s="12"/>
      <c r="I45" s="13"/>
    </row>
    <row r="46" spans="2:9" x14ac:dyDescent="0.25">
      <c r="B46" s="19"/>
      <c r="C46" s="20"/>
      <c r="D46" s="20"/>
      <c r="E46" s="20"/>
      <c r="F46" s="12"/>
      <c r="G46" s="12"/>
      <c r="H46" s="12"/>
      <c r="I46" s="13"/>
    </row>
    <row r="47" spans="2:9" x14ac:dyDescent="0.25">
      <c r="B47" s="19" t="s">
        <v>11</v>
      </c>
      <c r="C47" s="20"/>
      <c r="D47" s="20"/>
      <c r="E47" s="20"/>
      <c r="F47" s="12"/>
      <c r="G47" s="12"/>
      <c r="H47" s="12"/>
      <c r="I47" s="13"/>
    </row>
    <row r="48" spans="2:9" x14ac:dyDescent="0.25">
      <c r="B48" s="19" t="s">
        <v>12</v>
      </c>
      <c r="C48" s="20"/>
      <c r="D48" s="20"/>
      <c r="E48" s="20"/>
      <c r="F48" s="12"/>
      <c r="G48" s="12"/>
      <c r="H48" s="12"/>
      <c r="I48" s="13"/>
    </row>
    <row r="49" spans="2:9" x14ac:dyDescent="0.25">
      <c r="B49" s="19"/>
      <c r="C49" s="20"/>
      <c r="D49" s="20"/>
      <c r="E49" s="20"/>
      <c r="F49" s="12"/>
      <c r="G49" s="12"/>
      <c r="H49" s="12"/>
      <c r="I49" s="13"/>
    </row>
    <row r="50" spans="2:9" x14ac:dyDescent="0.25">
      <c r="B50" s="19" t="s">
        <v>74</v>
      </c>
      <c r="C50" s="20"/>
      <c r="D50" s="20"/>
      <c r="E50" s="20"/>
      <c r="F50" s="12"/>
      <c r="G50" s="12"/>
      <c r="H50" s="12"/>
      <c r="I50" s="13"/>
    </row>
    <row r="51" spans="2:9" x14ac:dyDescent="0.25">
      <c r="B51" s="22" t="s">
        <v>73</v>
      </c>
      <c r="C51" s="20"/>
      <c r="D51" s="20"/>
      <c r="E51" s="20"/>
      <c r="F51" s="12"/>
      <c r="G51" s="12"/>
      <c r="H51" s="12"/>
      <c r="I51" s="13"/>
    </row>
    <row r="52" spans="2:9" x14ac:dyDescent="0.25">
      <c r="B52" s="54" t="s">
        <v>30</v>
      </c>
      <c r="C52" s="55"/>
      <c r="D52" s="55"/>
      <c r="E52" s="55"/>
      <c r="F52" s="12"/>
      <c r="G52" s="12"/>
      <c r="H52" s="12"/>
      <c r="I52" s="13"/>
    </row>
    <row r="53" spans="2:9" x14ac:dyDescent="0.25">
      <c r="B53" s="19" t="s">
        <v>29</v>
      </c>
      <c r="C53" s="20"/>
      <c r="D53" s="20"/>
      <c r="E53" s="20"/>
      <c r="F53" s="12"/>
      <c r="G53" s="12"/>
      <c r="H53" s="12"/>
      <c r="I53" s="13"/>
    </row>
    <row r="54" spans="2:9" ht="13.8" thickBot="1" x14ac:dyDescent="0.3">
      <c r="B54" s="14"/>
      <c r="C54" s="15"/>
      <c r="D54" s="15"/>
      <c r="E54" s="15"/>
      <c r="F54" s="15"/>
      <c r="G54" s="15"/>
      <c r="H54" s="15"/>
      <c r="I54" s="16"/>
    </row>
    <row r="55" spans="2:9" ht="13.8" thickTop="1" x14ac:dyDescent="0.25"/>
  </sheetData>
  <sheetProtection password="DA1D" sheet="1" objects="1" scenarios="1"/>
  <mergeCells count="1">
    <mergeCell ref="B52:E52"/>
  </mergeCells>
  <phoneticPr fontId="0" type="noConversion"/>
  <hyperlinks>
    <hyperlink ref="B52" r:id="rId1"/>
  </hyperlinks>
  <pageMargins left="0.75" right="0.75" top="1" bottom="1" header="0.5" footer="0.5"/>
  <pageSetup orientation="portrait" horizontalDpi="96" verticalDpi="96" copies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OHELL</vt:lpstr>
      <vt:lpstr>Rules</vt:lpstr>
      <vt:lpstr>InputArea</vt:lpstr>
    </vt:vector>
  </TitlesOfParts>
  <Company>PublishEase,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Hopkins</dc:creator>
  <cp:lastModifiedBy>Roger</cp:lastModifiedBy>
  <dcterms:created xsi:type="dcterms:W3CDTF">1999-08-23T17:53:22Z</dcterms:created>
  <dcterms:modified xsi:type="dcterms:W3CDTF">2015-10-08T14:34:06Z</dcterms:modified>
</cp:coreProperties>
</file>